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ani\OneDrive\デスクトップ\業務\④広告関係\①HP作成関係\税理士事務所ウェルタックス\④見積試算・税額試算エクセル\"/>
    </mc:Choice>
  </mc:AlternateContent>
  <xr:revisionPtr revIDLastSave="0" documentId="13_ncr:1_{589767BB-C35B-4C6C-9E61-25B4F4F27832}" xr6:coauthVersionLast="47" xr6:coauthVersionMax="47" xr10:uidLastSave="{00000000-0000-0000-0000-000000000000}"/>
  <bookViews>
    <workbookView xWindow="28680" yWindow="855" windowWidth="15600" windowHeight="18840" xr2:uid="{58391D3E-85B6-4A81-BD56-A2CD066ECBAA}"/>
  </bookViews>
  <sheets>
    <sheet name="事業復活支援金　判定シート" sheetId="2" r:id="rId1"/>
  </sheets>
  <definedNames>
    <definedName name="_xlnm.Print_Area" localSheetId="0">'事業復活支援金　判定シート'!$A$1:$J$22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2" l="1"/>
  <c r="M6" i="2"/>
  <c r="L20" i="2"/>
  <c r="L21" i="2"/>
  <c r="L22" i="2"/>
  <c r="L23" i="2"/>
  <c r="L19" i="2"/>
  <c r="L15" i="2"/>
  <c r="L13" i="2"/>
  <c r="L14" i="2"/>
  <c r="L16" i="2"/>
  <c r="L12" i="2"/>
  <c r="L7" i="2"/>
  <c r="L8" i="2"/>
  <c r="L9" i="2"/>
  <c r="L6" i="2"/>
  <c r="L5" i="2"/>
  <c r="M23" i="2"/>
  <c r="M20" i="2"/>
  <c r="M21" i="2"/>
  <c r="M22" i="2"/>
  <c r="M19" i="2"/>
  <c r="M16" i="2"/>
  <c r="M15" i="2"/>
  <c r="M14" i="2"/>
  <c r="M13" i="2"/>
  <c r="M12" i="2"/>
  <c r="M7" i="2"/>
  <c r="N7" i="2" s="1"/>
  <c r="M8" i="2"/>
  <c r="M9" i="2"/>
  <c r="E10" i="2"/>
  <c r="G10" i="2"/>
  <c r="I10" i="2"/>
  <c r="C10" i="2"/>
  <c r="N21" i="2" l="1"/>
  <c r="N6" i="2"/>
  <c r="O6" i="2" s="1"/>
  <c r="N5" i="2"/>
  <c r="O5" i="2" s="1"/>
  <c r="N13" i="2"/>
  <c r="O13" i="2" s="1"/>
  <c r="P13" i="2" s="1"/>
  <c r="S13" i="2" s="1"/>
  <c r="N14" i="2"/>
  <c r="O14" i="2" s="1"/>
  <c r="P14" i="2" s="1"/>
  <c r="T14" i="2" s="1"/>
  <c r="N9" i="2"/>
  <c r="O9" i="2" s="1"/>
  <c r="N15" i="2"/>
  <c r="O15" i="2" s="1"/>
  <c r="P15" i="2" s="1"/>
  <c r="N12" i="2"/>
  <c r="O12" i="2" s="1"/>
  <c r="N8" i="2"/>
  <c r="O8" i="2" s="1"/>
  <c r="N16" i="2"/>
  <c r="O16" i="2" s="1"/>
  <c r="P16" i="2" s="1"/>
  <c r="N20" i="2"/>
  <c r="O20" i="2" s="1"/>
  <c r="P20" i="2" s="1"/>
  <c r="N19" i="2"/>
  <c r="O19" i="2" s="1"/>
  <c r="O7" i="2"/>
  <c r="N22" i="2"/>
  <c r="O22" i="2" s="1"/>
  <c r="P22" i="2" s="1"/>
  <c r="N23" i="2"/>
  <c r="O23" i="2" s="1"/>
  <c r="P23" i="2" s="1"/>
  <c r="Q13" i="2" l="1"/>
  <c r="P19" i="2"/>
  <c r="R19" i="2" s="1"/>
  <c r="P12" i="2"/>
  <c r="S12" i="2" s="1"/>
  <c r="P5" i="2"/>
  <c r="Q5" i="2" s="1"/>
  <c r="P9" i="2"/>
  <c r="T9" i="2" s="1"/>
  <c r="P8" i="2"/>
  <c r="S8" i="2" s="1"/>
  <c r="P7" i="2"/>
  <c r="T7" i="2" s="1"/>
  <c r="P6" i="2"/>
  <c r="S6" i="2" s="1"/>
  <c r="O21" i="2"/>
  <c r="P21" i="2" s="1"/>
  <c r="R16" i="2"/>
  <c r="Q20" i="2"/>
  <c r="Q15" i="2"/>
  <c r="Q23" i="2"/>
  <c r="R22" i="2"/>
  <c r="T13" i="2"/>
  <c r="Q14" i="2"/>
  <c r="S14" i="2"/>
  <c r="R14" i="2"/>
  <c r="R13" i="2"/>
  <c r="S19" i="2" l="1"/>
  <c r="T19" i="2"/>
  <c r="Q19" i="2"/>
  <c r="R6" i="2"/>
  <c r="T6" i="2"/>
  <c r="Q6" i="2"/>
  <c r="T8" i="2"/>
  <c r="T5" i="2"/>
  <c r="S9" i="2"/>
  <c r="R7" i="2"/>
  <c r="R9" i="2"/>
  <c r="Q8" i="2"/>
  <c r="T12" i="2"/>
  <c r="S5" i="2"/>
  <c r="D19" i="2"/>
  <c r="S7" i="2"/>
  <c r="R5" i="2"/>
  <c r="R12" i="2"/>
  <c r="Q12" i="2"/>
  <c r="Q7" i="2"/>
  <c r="Q9" i="2"/>
  <c r="R8" i="2"/>
  <c r="Q21" i="2"/>
  <c r="S21" i="2"/>
  <c r="T21" i="2"/>
  <c r="R21" i="2"/>
  <c r="S20" i="2"/>
  <c r="S15" i="2"/>
  <c r="T20" i="2"/>
  <c r="T15" i="2"/>
  <c r="Q16" i="2"/>
  <c r="T16" i="2"/>
  <c r="R15" i="2"/>
  <c r="S16" i="2"/>
  <c r="T22" i="2"/>
  <c r="S22" i="2"/>
  <c r="Q22" i="2"/>
  <c r="R20" i="2"/>
  <c r="T23" i="2"/>
  <c r="S23" i="2"/>
  <c r="R23" i="2"/>
  <c r="U13" i="2"/>
  <c r="V13" i="2" s="1"/>
  <c r="U14" i="2"/>
  <c r="V14" i="2" s="1"/>
  <c r="U19" i="2" l="1"/>
  <c r="V19" i="2" s="1"/>
  <c r="U12" i="2"/>
  <c r="V12" i="2" s="1"/>
  <c r="U6" i="2"/>
  <c r="V6" i="2" s="1"/>
  <c r="U8" i="2"/>
  <c r="V8" i="2" s="1"/>
  <c r="U9" i="2"/>
  <c r="V9" i="2" s="1"/>
  <c r="U5" i="2"/>
  <c r="V5" i="2" s="1"/>
  <c r="U7" i="2"/>
  <c r="V7" i="2" s="1"/>
  <c r="U21" i="2"/>
  <c r="V21" i="2" s="1"/>
  <c r="U15" i="2"/>
  <c r="V15" i="2" s="1"/>
  <c r="U22" i="2"/>
  <c r="V22" i="2" s="1"/>
  <c r="U23" i="2"/>
  <c r="V23" i="2" s="1"/>
  <c r="U16" i="2"/>
  <c r="V16" i="2" s="1"/>
  <c r="U20" i="2"/>
  <c r="V20" i="2" s="1"/>
  <c r="D21" i="2" l="1"/>
</calcChain>
</file>

<file path=xl/sharedStrings.xml><?xml version="1.0" encoding="utf-8"?>
<sst xmlns="http://schemas.openxmlformats.org/spreadsheetml/2006/main" count="86" uniqueCount="51">
  <si>
    <t>【STEP①】</t>
    <phoneticPr fontId="2"/>
  </si>
  <si>
    <t>【STEP②】</t>
    <phoneticPr fontId="2"/>
  </si>
  <si>
    <t>事業形態の選択→</t>
    <rPh sb="0" eb="4">
      <t>ジギョウケイタイ</t>
    </rPh>
    <rPh sb="5" eb="7">
      <t>センタク</t>
    </rPh>
    <phoneticPr fontId="2"/>
  </si>
  <si>
    <t>年間売上金額の選択→</t>
    <rPh sb="0" eb="2">
      <t>ネンカン</t>
    </rPh>
    <rPh sb="2" eb="4">
      <t>ウリアゲ</t>
    </rPh>
    <rPh sb="4" eb="6">
      <t>キンガク</t>
    </rPh>
    <rPh sb="7" eb="9">
      <t>センタク</t>
    </rPh>
    <phoneticPr fontId="2"/>
  </si>
  <si>
    <t>＜法人の場合のみ＞</t>
    <rPh sb="1" eb="3">
      <t>ホウジン</t>
    </rPh>
    <rPh sb="4" eb="6">
      <t>バアイ</t>
    </rPh>
    <phoneticPr fontId="2"/>
  </si>
  <si>
    <t>給付額</t>
    <rPh sb="0" eb="3">
      <t>キュウフガク</t>
    </rPh>
    <phoneticPr fontId="2"/>
  </si>
  <si>
    <t>【判定結果】</t>
    <rPh sb="1" eb="3">
      <t>ハンテイ</t>
    </rPh>
    <rPh sb="3" eb="5">
      <t>ケッカ</t>
    </rPh>
    <phoneticPr fontId="2"/>
  </si>
  <si>
    <t>減少率</t>
    <rPh sb="0" eb="2">
      <t>ゲンショウ</t>
    </rPh>
    <rPh sb="2" eb="3">
      <t>リツ</t>
    </rPh>
    <phoneticPr fontId="2"/>
  </si>
  <si>
    <t>判定</t>
    <rPh sb="0" eb="2">
      <t>ハンテイ</t>
    </rPh>
    <phoneticPr fontId="2"/>
  </si>
  <si>
    <t>上限</t>
    <rPh sb="0" eb="2">
      <t>ジョウゲン</t>
    </rPh>
    <phoneticPr fontId="2"/>
  </si>
  <si>
    <t>上限(個人)</t>
    <rPh sb="0" eb="2">
      <t>ジョウゲン</t>
    </rPh>
    <rPh sb="3" eb="5">
      <t>コジン</t>
    </rPh>
    <phoneticPr fontId="2"/>
  </si>
  <si>
    <t>上限(法人)①</t>
    <rPh sb="0" eb="2">
      <t>ジョウゲン</t>
    </rPh>
    <rPh sb="3" eb="5">
      <t>ホウジン</t>
    </rPh>
    <phoneticPr fontId="2"/>
  </si>
  <si>
    <t>上限(法人)②</t>
    <rPh sb="0" eb="2">
      <t>ジョウゲン</t>
    </rPh>
    <rPh sb="3" eb="5">
      <t>ホウジン</t>
    </rPh>
    <phoneticPr fontId="2"/>
  </si>
  <si>
    <t>上限(法人)③</t>
    <rPh sb="0" eb="2">
      <t>ジョウゲン</t>
    </rPh>
    <rPh sb="3" eb="5">
      <t>ホウジン</t>
    </rPh>
    <phoneticPr fontId="2"/>
  </si>
  <si>
    <t>給付額＝</t>
    <rPh sb="0" eb="3">
      <t>キュウフガク</t>
    </rPh>
    <phoneticPr fontId="2"/>
  </si>
  <si>
    <t>給付対象の要否：</t>
    <rPh sb="0" eb="2">
      <t>キュウフ</t>
    </rPh>
    <rPh sb="2" eb="4">
      <t>タイショウ</t>
    </rPh>
    <rPh sb="5" eb="7">
      <t>ヨウヒ</t>
    </rPh>
    <phoneticPr fontId="2"/>
  </si>
  <si>
    <t>(単位：円)</t>
    <rPh sb="1" eb="3">
      <t>タンイ</t>
    </rPh>
    <rPh sb="4" eb="5">
      <t>エン</t>
    </rPh>
    <phoneticPr fontId="2"/>
  </si>
  <si>
    <t>計</t>
    <rPh sb="0" eb="1">
      <t>ケイ</t>
    </rPh>
    <phoneticPr fontId="2"/>
  </si>
  <si>
    <t>2018年売上</t>
    <rPh sb="4" eb="5">
      <t>ネン</t>
    </rPh>
    <rPh sb="5" eb="7">
      <t>ウリアゲ</t>
    </rPh>
    <phoneticPr fontId="2"/>
  </si>
  <si>
    <t>2021売上</t>
    <rPh sb="4" eb="6">
      <t>ウリアゲ</t>
    </rPh>
    <phoneticPr fontId="2"/>
  </si>
  <si>
    <t>売上減少</t>
    <rPh sb="0" eb="4">
      <t>ウリアゲゲンショウ</t>
    </rPh>
    <phoneticPr fontId="2"/>
  </si>
  <si>
    <t>2019年売上</t>
    <rPh sb="4" eb="5">
      <t>ネン</t>
    </rPh>
    <rPh sb="5" eb="7">
      <t>ウリアゲ</t>
    </rPh>
    <phoneticPr fontId="2"/>
  </si>
  <si>
    <t>2020年売上</t>
    <rPh sb="4" eb="5">
      <t>ネン</t>
    </rPh>
    <rPh sb="5" eb="7">
      <t>ウリアゲ</t>
    </rPh>
    <phoneticPr fontId="2"/>
  </si>
  <si>
    <t>基準期間</t>
    <rPh sb="0" eb="2">
      <t>キジュン</t>
    </rPh>
    <rPh sb="2" eb="4">
      <t>キカン</t>
    </rPh>
    <phoneticPr fontId="2"/>
  </si>
  <si>
    <t>2018年11月～2019年3月</t>
    <rPh sb="4" eb="5">
      <t>ネン</t>
    </rPh>
    <rPh sb="7" eb="8">
      <t>ツキ</t>
    </rPh>
    <rPh sb="13" eb="14">
      <t>ネン</t>
    </rPh>
    <rPh sb="15" eb="16">
      <t>ツキ</t>
    </rPh>
    <phoneticPr fontId="2"/>
  </si>
  <si>
    <t>2019年11月～2020年3月</t>
    <rPh sb="4" eb="5">
      <t>ネン</t>
    </rPh>
    <rPh sb="7" eb="8">
      <t>ツキ</t>
    </rPh>
    <rPh sb="13" eb="14">
      <t>ネン</t>
    </rPh>
    <rPh sb="15" eb="16">
      <t>ツキ</t>
    </rPh>
    <phoneticPr fontId="2"/>
  </si>
  <si>
    <t>2020年11月～2021年3月</t>
    <rPh sb="4" eb="5">
      <t>ネン</t>
    </rPh>
    <rPh sb="7" eb="8">
      <t>ツキ</t>
    </rPh>
    <rPh sb="13" eb="14">
      <t>ネン</t>
    </rPh>
    <rPh sb="15" eb="16">
      <t>ツキ</t>
    </rPh>
    <phoneticPr fontId="2"/>
  </si>
  <si>
    <t>対象月</t>
    <rPh sb="0" eb="3">
      <t>タイショウツキ</t>
    </rPh>
    <phoneticPr fontId="2"/>
  </si>
  <si>
    <t>※支給対象であっても、支給額なしになる場合があります。</t>
    <rPh sb="1" eb="5">
      <t>シキュウタイショウ</t>
    </rPh>
    <rPh sb="11" eb="14">
      <t>シキュウガク</t>
    </rPh>
    <rPh sb="19" eb="21">
      <t>バアイ</t>
    </rPh>
    <phoneticPr fontId="2"/>
  </si>
  <si>
    <t>2018年11月</t>
    <rPh sb="4" eb="5">
      <t>ネン</t>
    </rPh>
    <rPh sb="7" eb="8">
      <t>ツキ</t>
    </rPh>
    <phoneticPr fontId="2"/>
  </si>
  <si>
    <t>2018年12月</t>
    <rPh sb="4" eb="5">
      <t>ネン</t>
    </rPh>
    <rPh sb="7" eb="8">
      <t>ツキ</t>
    </rPh>
    <phoneticPr fontId="2"/>
  </si>
  <si>
    <t>2019年2月</t>
    <rPh sb="4" eb="5">
      <t>ネン</t>
    </rPh>
    <rPh sb="6" eb="7">
      <t>ツキ</t>
    </rPh>
    <phoneticPr fontId="2"/>
  </si>
  <si>
    <t>2019年1月</t>
    <rPh sb="4" eb="5">
      <t>ネン</t>
    </rPh>
    <rPh sb="6" eb="7">
      <t>ツキ</t>
    </rPh>
    <phoneticPr fontId="2"/>
  </si>
  <si>
    <t>2019年3月</t>
    <rPh sb="4" eb="5">
      <t>ネン</t>
    </rPh>
    <rPh sb="6" eb="7">
      <t>ツキ</t>
    </rPh>
    <phoneticPr fontId="2"/>
  </si>
  <si>
    <t>2019年11月</t>
    <rPh sb="4" eb="5">
      <t>ネン</t>
    </rPh>
    <rPh sb="7" eb="8">
      <t>ツキ</t>
    </rPh>
    <phoneticPr fontId="2"/>
  </si>
  <si>
    <t>2019年12月</t>
    <rPh sb="4" eb="5">
      <t>ネン</t>
    </rPh>
    <rPh sb="7" eb="8">
      <t>ツキ</t>
    </rPh>
    <phoneticPr fontId="2"/>
  </si>
  <si>
    <t>2020年1月</t>
    <rPh sb="4" eb="5">
      <t>ネン</t>
    </rPh>
    <rPh sb="6" eb="7">
      <t>ツキ</t>
    </rPh>
    <phoneticPr fontId="2"/>
  </si>
  <si>
    <t>2020年2月</t>
    <rPh sb="4" eb="5">
      <t>ネン</t>
    </rPh>
    <rPh sb="6" eb="7">
      <t>ツキ</t>
    </rPh>
    <phoneticPr fontId="2"/>
  </si>
  <si>
    <t>2020年3月</t>
    <rPh sb="4" eb="5">
      <t>ネン</t>
    </rPh>
    <rPh sb="6" eb="7">
      <t>ツキ</t>
    </rPh>
    <phoneticPr fontId="2"/>
  </si>
  <si>
    <t>2020年11月</t>
    <rPh sb="4" eb="5">
      <t>ネン</t>
    </rPh>
    <rPh sb="7" eb="8">
      <t>ツキ</t>
    </rPh>
    <phoneticPr fontId="2"/>
  </si>
  <si>
    <t>2020年12月</t>
    <rPh sb="4" eb="5">
      <t>ネン</t>
    </rPh>
    <rPh sb="7" eb="8">
      <t>ツキ</t>
    </rPh>
    <phoneticPr fontId="2"/>
  </si>
  <si>
    <t>2021年1月</t>
    <rPh sb="4" eb="5">
      <t>ネン</t>
    </rPh>
    <rPh sb="6" eb="7">
      <t>ツキ</t>
    </rPh>
    <phoneticPr fontId="2"/>
  </si>
  <si>
    <t>2021年2月</t>
    <rPh sb="4" eb="5">
      <t>ネン</t>
    </rPh>
    <rPh sb="6" eb="7">
      <t>ツキ</t>
    </rPh>
    <phoneticPr fontId="2"/>
  </si>
  <si>
    <t>2021年3月</t>
    <rPh sb="4" eb="5">
      <t>ネン</t>
    </rPh>
    <rPh sb="6" eb="7">
      <t>ツキ</t>
    </rPh>
    <phoneticPr fontId="2"/>
  </si>
  <si>
    <t>2021年11月</t>
    <rPh sb="4" eb="5">
      <t>ネン</t>
    </rPh>
    <rPh sb="7" eb="8">
      <t>ツキ</t>
    </rPh>
    <phoneticPr fontId="2"/>
  </si>
  <si>
    <t>2021年12月</t>
    <rPh sb="4" eb="5">
      <t>ネン</t>
    </rPh>
    <rPh sb="7" eb="8">
      <t>ツキ</t>
    </rPh>
    <phoneticPr fontId="2"/>
  </si>
  <si>
    <t>2022年1月</t>
    <rPh sb="4" eb="5">
      <t>ネン</t>
    </rPh>
    <rPh sb="6" eb="7">
      <t>ツキ</t>
    </rPh>
    <phoneticPr fontId="2"/>
  </si>
  <si>
    <t>2022年2月</t>
    <rPh sb="4" eb="5">
      <t>ネン</t>
    </rPh>
    <rPh sb="6" eb="7">
      <t>ツキ</t>
    </rPh>
    <phoneticPr fontId="2"/>
  </si>
  <si>
    <t>2022年3月</t>
    <rPh sb="4" eb="5">
      <t>ネン</t>
    </rPh>
    <rPh sb="6" eb="7">
      <t>ツキ</t>
    </rPh>
    <phoneticPr fontId="2"/>
  </si>
  <si>
    <t>事業復活支援金の判定表(通常申請の方)</t>
    <rPh sb="0" eb="7">
      <t>ジギョウフッカツシエンキン</t>
    </rPh>
    <rPh sb="8" eb="11">
      <t>ハンテイヒョウ</t>
    </rPh>
    <rPh sb="12" eb="16">
      <t>ツウジョウシンセイ</t>
    </rPh>
    <rPh sb="17" eb="18">
      <t>カタ</t>
    </rPh>
    <phoneticPr fontId="2"/>
  </si>
  <si>
    <t>下記の各月の売上金額の入力してください。(白色申告の方は、各年の平均月売上を入力)</t>
    <rPh sb="0" eb="2">
      <t>カキ</t>
    </rPh>
    <rPh sb="3" eb="4">
      <t>カク</t>
    </rPh>
    <rPh sb="4" eb="5">
      <t>ツキ</t>
    </rPh>
    <rPh sb="6" eb="8">
      <t>ウリアゲ</t>
    </rPh>
    <rPh sb="8" eb="10">
      <t>キンガク</t>
    </rPh>
    <rPh sb="11" eb="13">
      <t>ニュウリョク</t>
    </rPh>
    <rPh sb="21" eb="25">
      <t>シロイロシンコク</t>
    </rPh>
    <rPh sb="26" eb="27">
      <t>カタ</t>
    </rPh>
    <rPh sb="29" eb="30">
      <t>カク</t>
    </rPh>
    <rPh sb="30" eb="31">
      <t>トシ</t>
    </rPh>
    <rPh sb="32" eb="34">
      <t>ヘイキン</t>
    </rPh>
    <rPh sb="34" eb="35">
      <t>ツキ</t>
    </rPh>
    <rPh sb="35" eb="37">
      <t>ウリアゲ</t>
    </rPh>
    <rPh sb="38" eb="4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</si>
</sst>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20"/>
      <color theme="1"/>
      <name val="HGS明朝B"/>
      <family val="1"/>
      <charset val="128"/>
    </font>
    <font>
      <sz val="12"/>
      <color theme="1"/>
      <name val="HGS明朝B"/>
      <family val="1"/>
      <charset val="128"/>
    </font>
    <font>
      <sz val="16"/>
      <color theme="1"/>
      <name val="HGS明朝B"/>
      <family val="1"/>
      <charset val="128"/>
    </font>
    <font>
      <sz val="13"/>
      <color theme="1"/>
      <name val="HGS明朝B"/>
      <family val="1"/>
      <charset val="128"/>
    </font>
    <font>
      <sz val="14"/>
      <color rgb="FF0000FF"/>
      <name val="HGS明朝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38" fontId="7" fillId="2" borderId="1" xfId="1" applyFont="1" applyFill="1" applyBorder="1" applyAlignment="1">
      <alignment vertical="center" shrinkToFit="1"/>
    </xf>
    <xf numFmtId="0" fontId="4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0" fillId="4" borderId="0" xfId="0" applyFill="1">
      <alignment vertical="center"/>
    </xf>
    <xf numFmtId="0" fontId="3" fillId="4" borderId="0" xfId="0" applyFont="1" applyFill="1">
      <alignment vertical="center"/>
    </xf>
    <xf numFmtId="38" fontId="3" fillId="4" borderId="0" xfId="1" applyFont="1" applyFill="1" applyAlignment="1">
      <alignment vertical="center" shrinkToFit="1"/>
    </xf>
    <xf numFmtId="9" fontId="3" fillId="4" borderId="0" xfId="2" applyFont="1" applyFill="1" applyAlignment="1">
      <alignment vertical="center" shrinkToFit="1"/>
    </xf>
    <xf numFmtId="9" fontId="3" fillId="4" borderId="0" xfId="2" applyFont="1" applyFill="1" applyAlignment="1">
      <alignment horizontal="center" vertical="center" shrinkToFit="1"/>
    </xf>
    <xf numFmtId="38" fontId="3" fillId="4" borderId="0" xfId="0" applyNumberFormat="1" applyFont="1" applyFill="1" applyAlignment="1">
      <alignment vertical="center" shrinkToFit="1"/>
    </xf>
    <xf numFmtId="0" fontId="7" fillId="4" borderId="0" xfId="0" applyFont="1" applyFill="1" applyAlignment="1">
      <alignment horizontal="left" vertical="center"/>
    </xf>
    <xf numFmtId="55" fontId="7" fillId="4" borderId="0" xfId="0" applyNumberFormat="1" applyFont="1" applyFill="1" applyBorder="1" applyAlignment="1">
      <alignment horizontal="center" vertical="center" shrinkToFit="1"/>
    </xf>
    <xf numFmtId="38" fontId="7" fillId="4" borderId="1" xfId="1" applyFont="1" applyFill="1" applyBorder="1" applyAlignment="1">
      <alignment horizontal="center" vertical="center" shrinkToFit="1"/>
    </xf>
    <xf numFmtId="38" fontId="6" fillId="0" borderId="1" xfId="1" applyFont="1" applyFill="1" applyBorder="1">
      <alignment vertical="center"/>
    </xf>
    <xf numFmtId="38" fontId="7" fillId="0" borderId="1" xfId="1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3" fillId="4" borderId="0" xfId="0" applyFont="1" applyFill="1" applyAlignment="1">
      <alignment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4" borderId="0" xfId="0" applyFont="1" applyFill="1" applyBorder="1">
      <alignment vertical="center"/>
    </xf>
    <xf numFmtId="0" fontId="3" fillId="4" borderId="0" xfId="0" applyFont="1" applyFill="1" applyBorder="1" applyAlignment="1">
      <alignment horizontal="center" vertical="center" shrinkToFit="1"/>
    </xf>
    <xf numFmtId="38" fontId="7" fillId="0" borderId="1" xfId="1" applyFont="1" applyFill="1" applyBorder="1" applyAlignment="1">
      <alignment vertical="center" shrinkToFit="1"/>
    </xf>
    <xf numFmtId="0" fontId="0" fillId="4" borderId="0" xfId="0" applyFill="1" applyAlignment="1">
      <alignment vertical="center" shrinkToFit="1"/>
    </xf>
    <xf numFmtId="0" fontId="9" fillId="4" borderId="0" xfId="0" applyFont="1" applyFill="1">
      <alignment vertical="center"/>
    </xf>
    <xf numFmtId="49" fontId="7" fillId="4" borderId="1" xfId="0" applyNumberFormat="1" applyFont="1" applyFill="1" applyBorder="1" applyAlignment="1">
      <alignment horizontal="center" vertical="center" shrinkToFit="1"/>
    </xf>
    <xf numFmtId="0" fontId="5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38" fontId="7" fillId="3" borderId="6" xfId="1" applyFont="1" applyFill="1" applyBorder="1" applyAlignment="1">
      <alignment horizontal="center" vertical="center"/>
    </xf>
    <xf numFmtId="38" fontId="7" fillId="3" borderId="7" xfId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45CA-1D75-4A35-9F15-B602B444416D}">
  <dimension ref="A2:AH24"/>
  <sheetViews>
    <sheetView tabSelected="1" showWhiteSpace="0" view="pageBreakPreview" zoomScale="85" zoomScaleNormal="70" zoomScaleSheetLayoutView="85" workbookViewId="0">
      <selection activeCell="G17" sqref="G17"/>
    </sheetView>
  </sheetViews>
  <sheetFormatPr defaultRowHeight="18.75" x14ac:dyDescent="0.4"/>
  <cols>
    <col min="1" max="1" width="2.625" style="2" customWidth="1"/>
    <col min="2" max="4" width="15.625" style="2" customWidth="1"/>
    <col min="5" max="5" width="16.625" style="2" customWidth="1"/>
    <col min="6" max="6" width="15.625" style="2" customWidth="1"/>
    <col min="7" max="7" width="16.625" style="2" customWidth="1"/>
    <col min="8" max="8" width="15.625" style="2" customWidth="1"/>
    <col min="9" max="9" width="16.625" style="2" customWidth="1"/>
    <col min="10" max="10" width="2.625" style="2" customWidth="1"/>
    <col min="11" max="11" width="9" style="8"/>
    <col min="12" max="14" width="9" style="25" hidden="1" customWidth="1"/>
    <col min="15" max="15" width="9.75" style="25" hidden="1" customWidth="1"/>
    <col min="16" max="20" width="9" style="25" hidden="1" customWidth="1"/>
    <col min="21" max="21" width="9.75" style="25" hidden="1" customWidth="1"/>
    <col min="22" max="22" width="9" style="25" hidden="1" customWidth="1"/>
    <col min="23" max="23" width="9" style="8" hidden="1" customWidth="1"/>
    <col min="24" max="24" width="28.125" style="8" hidden="1" customWidth="1"/>
    <col min="25" max="25" width="9" style="8" hidden="1" customWidth="1"/>
    <col min="26" max="16384" width="9" style="8"/>
  </cols>
  <sheetData>
    <row r="2" spans="1:34" ht="39.950000000000003" customHeight="1" x14ac:dyDescent="0.4">
      <c r="B2" s="28" t="s">
        <v>49</v>
      </c>
      <c r="C2" s="28"/>
      <c r="D2" s="28"/>
      <c r="E2" s="28"/>
      <c r="F2" s="28"/>
      <c r="G2" s="28"/>
      <c r="H2" s="28"/>
      <c r="I2" s="28"/>
    </row>
    <row r="3" spans="1:34" s="9" customFormat="1" ht="39.950000000000003" customHeight="1" x14ac:dyDescent="0.4">
      <c r="A3" s="3"/>
      <c r="B3" s="4" t="s">
        <v>0</v>
      </c>
      <c r="C3" s="3"/>
      <c r="E3" s="4"/>
      <c r="F3" s="4"/>
      <c r="G3" s="4"/>
      <c r="H3" s="4"/>
      <c r="I3" s="4"/>
      <c r="J3" s="3"/>
      <c r="L3" s="11"/>
      <c r="M3" s="11"/>
      <c r="N3" s="20"/>
      <c r="O3" s="20"/>
      <c r="P3" s="20"/>
      <c r="Q3" s="20"/>
      <c r="R3" s="20"/>
      <c r="S3" s="20"/>
      <c r="T3" s="20"/>
      <c r="U3" s="20"/>
      <c r="V3" s="20"/>
    </row>
    <row r="4" spans="1:34" s="9" customFormat="1" ht="39.950000000000003" customHeight="1" x14ac:dyDescent="0.2">
      <c r="A4" s="3"/>
      <c r="B4" s="4" t="s">
        <v>50</v>
      </c>
      <c r="C4" s="3"/>
      <c r="E4" s="4"/>
      <c r="F4" s="4"/>
      <c r="G4" s="4"/>
      <c r="H4" s="4"/>
      <c r="I4" s="5" t="s">
        <v>16</v>
      </c>
      <c r="J4" s="3"/>
      <c r="L4" s="21" t="s">
        <v>18</v>
      </c>
      <c r="M4" s="19" t="s">
        <v>19</v>
      </c>
      <c r="N4" s="19" t="s">
        <v>7</v>
      </c>
      <c r="O4" s="19" t="s">
        <v>8</v>
      </c>
      <c r="P4" s="19" t="s">
        <v>20</v>
      </c>
      <c r="Q4" s="19" t="s">
        <v>10</v>
      </c>
      <c r="R4" s="19" t="s">
        <v>11</v>
      </c>
      <c r="S4" s="19" t="s">
        <v>12</v>
      </c>
      <c r="T4" s="19" t="s">
        <v>13</v>
      </c>
      <c r="U4" s="19" t="s">
        <v>9</v>
      </c>
      <c r="V4" s="19" t="s">
        <v>5</v>
      </c>
      <c r="W4" s="19"/>
      <c r="X4" s="19" t="s">
        <v>23</v>
      </c>
      <c r="Y4" s="23" t="s">
        <v>27</v>
      </c>
    </row>
    <row r="5" spans="1:34" s="9" customFormat="1" ht="39.950000000000003" customHeight="1" x14ac:dyDescent="0.4">
      <c r="A5" s="3"/>
      <c r="B5" s="27" t="s">
        <v>29</v>
      </c>
      <c r="C5" s="1"/>
      <c r="D5" s="27" t="s">
        <v>34</v>
      </c>
      <c r="E5" s="1"/>
      <c r="F5" s="27" t="s">
        <v>39</v>
      </c>
      <c r="G5" s="1"/>
      <c r="H5" s="27" t="s">
        <v>44</v>
      </c>
      <c r="I5" s="1"/>
      <c r="J5" s="3"/>
      <c r="L5" s="10" t="str">
        <f>IF(OR(C5="",C5=0),"",C5)</f>
        <v/>
      </c>
      <c r="M5" s="10" t="str">
        <f>IF(I5="","",I5)</f>
        <v/>
      </c>
      <c r="N5" s="11" t="str">
        <f>IF(OR(L5="",M5=""),"",1-M5/L5)</f>
        <v/>
      </c>
      <c r="O5" s="12" t="str">
        <f>IF(N5="","対象外",IF(N5&gt;=0.5,0.5,IF(N5&gt;=0.3,0.3,"対象外")))</f>
        <v>対象外</v>
      </c>
      <c r="P5" s="10" t="str">
        <f>IF(O5="対象外","対象外",SUM($L$5:$L$9)-M5*5)</f>
        <v>対象外</v>
      </c>
      <c r="Q5" s="10" t="str">
        <f>IF(P5="対象外","対象外",IF($D$13="個人事業主",IF(O5=0.5,500000,IF(O5=0.3,300000,0)),0))</f>
        <v>対象外</v>
      </c>
      <c r="R5" s="10" t="str">
        <f>IF(P5="対象外","対象外",IF(AND($D$13="法人",$D$16="1億円未満"),IF(O5=0.5,1000000,IF(O5=0.3,600000,0)),0))</f>
        <v>対象外</v>
      </c>
      <c r="S5" s="10" t="str">
        <f>IF(P5="対象外","対象外",IF(AND($D$13="法人",$D$16="1億円以上5億円未満"),IF(O5=0.5,1500000,IF(O5=0.3,900000,0)),0))</f>
        <v>対象外</v>
      </c>
      <c r="T5" s="10" t="str">
        <f>IF(P5="対象外","対象外",IF(AND($D$13="法人",$D$16="5億円以上"),IF(O5=0.5,2500000,IF(O5=0.3,1500000,0)),0))</f>
        <v>対象外</v>
      </c>
      <c r="U5" s="13">
        <f>MAX(Q5:T5)</f>
        <v>0</v>
      </c>
      <c r="V5" s="10">
        <f>IF(P5&gt;U5,U5,P5)</f>
        <v>0</v>
      </c>
      <c r="X5" s="9" t="s">
        <v>24</v>
      </c>
      <c r="Y5" s="15">
        <v>44501</v>
      </c>
      <c r="AE5" s="15"/>
      <c r="AF5" s="15"/>
      <c r="AG5" s="15"/>
      <c r="AH5" s="15"/>
    </row>
    <row r="6" spans="1:34" s="9" customFormat="1" ht="39.950000000000003" customHeight="1" x14ac:dyDescent="0.4">
      <c r="A6" s="3"/>
      <c r="B6" s="27" t="s">
        <v>30</v>
      </c>
      <c r="C6" s="1"/>
      <c r="D6" s="27" t="s">
        <v>35</v>
      </c>
      <c r="E6" s="1"/>
      <c r="F6" s="27" t="s">
        <v>40</v>
      </c>
      <c r="G6" s="1"/>
      <c r="H6" s="27" t="s">
        <v>45</v>
      </c>
      <c r="I6" s="1"/>
      <c r="J6" s="3"/>
      <c r="L6" s="10" t="str">
        <f t="shared" ref="L6:L9" si="0">IF(OR(C6="",C6=0),"",C6)</f>
        <v/>
      </c>
      <c r="M6" s="10" t="str">
        <f>IF(I6="","",I6)</f>
        <v/>
      </c>
      <c r="N6" s="11" t="str">
        <f>IF(OR(L6="",M6=""),"",1-M6/L6)</f>
        <v/>
      </c>
      <c r="O6" s="12" t="str">
        <f>IF(N6="","対象外",IF(N6&gt;=0.5,0.5,IF(N6&gt;=0.3,0.3,"対象外")))</f>
        <v>対象外</v>
      </c>
      <c r="P6" s="10" t="str">
        <f>IF(O6="対象外","対象外",SUM($L$5:$L$9)-M6*5)</f>
        <v>対象外</v>
      </c>
      <c r="Q6" s="10" t="str">
        <f>IF(P6="対象外","対象外",IF($D$13="個人事業主",IF(O6=0.5,500000,IF(O6=0.3,300000,0)),0))</f>
        <v>対象外</v>
      </c>
      <c r="R6" s="10" t="str">
        <f>IF(P6="対象外","対象外",IF(AND($D$13="法人",$D$16="1億円未満"),IF(O6=0.5,1000000,IF(O6=0.3,600000,0)),0))</f>
        <v>対象外</v>
      </c>
      <c r="S6" s="10" t="str">
        <f>IF(P6="対象外","対象外",IF(AND($D$13="法人",$D$16="1億円以上5億円未満"),IF(O6=0.5,1500000,IF(O6=0.3,900000,0)),0))</f>
        <v>対象外</v>
      </c>
      <c r="T6" s="10" t="str">
        <f>IF(P6="対象外","対象外",IF(AND($D$13="法人",$D$16="5億円以上"),IF(O6=0.5,2500000,IF(O6=0.3,1500000,0)),0))</f>
        <v>対象外</v>
      </c>
      <c r="U6" s="13">
        <f>MAX(Q6:T6)</f>
        <v>0</v>
      </c>
      <c r="V6" s="10">
        <f t="shared" ref="V6:V9" si="1">IF(P6&gt;U6,U6,P6)</f>
        <v>0</v>
      </c>
      <c r="X6" s="9" t="s">
        <v>24</v>
      </c>
      <c r="Y6" s="15">
        <v>44531</v>
      </c>
      <c r="AE6" s="15"/>
      <c r="AF6" s="15"/>
      <c r="AG6" s="15"/>
      <c r="AH6" s="15"/>
    </row>
    <row r="7" spans="1:34" s="9" customFormat="1" ht="39.950000000000003" customHeight="1" x14ac:dyDescent="0.4">
      <c r="A7" s="3"/>
      <c r="B7" s="27" t="s">
        <v>32</v>
      </c>
      <c r="C7" s="1"/>
      <c r="D7" s="27" t="s">
        <v>36</v>
      </c>
      <c r="E7" s="1"/>
      <c r="F7" s="27" t="s">
        <v>41</v>
      </c>
      <c r="G7" s="1"/>
      <c r="H7" s="27" t="s">
        <v>46</v>
      </c>
      <c r="I7" s="1"/>
      <c r="J7" s="3"/>
      <c r="L7" s="10" t="str">
        <f t="shared" si="0"/>
        <v/>
      </c>
      <c r="M7" s="10" t="str">
        <f t="shared" ref="M7:M9" si="2">IF(I7="","",I7)</f>
        <v/>
      </c>
      <c r="N7" s="11" t="str">
        <f>IF(OR(L7="",M7=""),"",1-M7/L7)</f>
        <v/>
      </c>
      <c r="O7" s="12" t="str">
        <f t="shared" ref="O7:O9" si="3">IF(N7="","対象外",IF(N7&gt;=0.5,0.5,IF(N7&gt;=0.3,0.3,"対象外")))</f>
        <v>対象外</v>
      </c>
      <c r="P7" s="10" t="str">
        <f>IF(O7="対象外","対象外",SUM($L$5:$L$9)-M7*5)</f>
        <v>対象外</v>
      </c>
      <c r="Q7" s="10" t="str">
        <f>IF(P7="対象外","対象外",IF($D$13="個人事業主",IF(O7=0.5,500000,IF(O7=0.3,300000,0)),0))</f>
        <v>対象外</v>
      </c>
      <c r="R7" s="10" t="str">
        <f>IF(P7="対象外","対象外",IF(AND($D$13="法人",$D$16="1億円未満"),IF(O7=0.5,1000000,IF(O7=0.3,600000,0)),0))</f>
        <v>対象外</v>
      </c>
      <c r="S7" s="10" t="str">
        <f>IF(P7="対象外","対象外",IF(AND($D$13="法人",$D$16="1億円以上5億円未満"),IF(O7=0.5,1500000,IF(O7=0.3,900000,0)),0))</f>
        <v>対象外</v>
      </c>
      <c r="T7" s="10" t="str">
        <f>IF(P7="対象外","対象外",IF(AND($D$13="法人",$D$16="5億円以上"),IF(O7=0.5,2500000,IF(O7=0.3,1500000,0)),0))</f>
        <v>対象外</v>
      </c>
      <c r="U7" s="13">
        <f t="shared" ref="U7:U9" si="4">MAX(Q7:T7)</f>
        <v>0</v>
      </c>
      <c r="V7" s="10">
        <f t="shared" si="1"/>
        <v>0</v>
      </c>
      <c r="X7" s="9" t="s">
        <v>24</v>
      </c>
      <c r="Y7" s="15">
        <v>44562</v>
      </c>
      <c r="AE7" s="15"/>
      <c r="AF7" s="15"/>
      <c r="AG7" s="15"/>
      <c r="AH7" s="15"/>
    </row>
    <row r="8" spans="1:34" s="9" customFormat="1" ht="39.950000000000003" customHeight="1" x14ac:dyDescent="0.4">
      <c r="A8" s="3"/>
      <c r="B8" s="27" t="s">
        <v>31</v>
      </c>
      <c r="C8" s="1"/>
      <c r="D8" s="27" t="s">
        <v>37</v>
      </c>
      <c r="E8" s="1"/>
      <c r="F8" s="27" t="s">
        <v>42</v>
      </c>
      <c r="G8" s="1"/>
      <c r="H8" s="27" t="s">
        <v>47</v>
      </c>
      <c r="I8" s="1"/>
      <c r="J8" s="3"/>
      <c r="L8" s="10" t="str">
        <f t="shared" si="0"/>
        <v/>
      </c>
      <c r="M8" s="10" t="str">
        <f t="shared" si="2"/>
        <v/>
      </c>
      <c r="N8" s="11" t="str">
        <f>IF(OR(L8="",M8=""),"",1-M8/L8)</f>
        <v/>
      </c>
      <c r="O8" s="12" t="str">
        <f t="shared" si="3"/>
        <v>対象外</v>
      </c>
      <c r="P8" s="10" t="str">
        <f>IF(O8="対象外","対象外",SUM($L$5:$L$9)-M8*5)</f>
        <v>対象外</v>
      </c>
      <c r="Q8" s="10" t="str">
        <f>IF(P8="対象外","対象外",IF($D$13="個人事業主",IF(O8=0.5,500000,IF(O8=0.3,300000,0)),0))</f>
        <v>対象外</v>
      </c>
      <c r="R8" s="10" t="str">
        <f>IF(P8="対象外","対象外",IF(AND($D$13="法人",$D$16="1億円未満"),IF(O8=0.5,1000000,IF(O8=0.3,600000,0)),0))</f>
        <v>対象外</v>
      </c>
      <c r="S8" s="10" t="str">
        <f>IF(P8="対象外","対象外",IF(AND($D$13="法人",$D$16="1億円以上5億円未満"),IF(O8=0.5,1500000,IF(O8=0.3,900000,0)),0))</f>
        <v>対象外</v>
      </c>
      <c r="T8" s="10" t="str">
        <f>IF(P8="対象外","対象外",IF(AND($D$13="法人",$D$16="5億円以上"),IF(O8=0.5,2500000,IF(O8=0.3,1500000,0)),0))</f>
        <v>対象外</v>
      </c>
      <c r="U8" s="13">
        <f t="shared" si="4"/>
        <v>0</v>
      </c>
      <c r="V8" s="10">
        <f t="shared" si="1"/>
        <v>0</v>
      </c>
      <c r="X8" s="9" t="s">
        <v>24</v>
      </c>
      <c r="Y8" s="15">
        <v>44593</v>
      </c>
      <c r="AE8" s="15"/>
      <c r="AF8" s="15"/>
      <c r="AG8" s="15"/>
      <c r="AH8" s="15"/>
    </row>
    <row r="9" spans="1:34" s="9" customFormat="1" ht="39.950000000000003" customHeight="1" x14ac:dyDescent="0.4">
      <c r="A9" s="3"/>
      <c r="B9" s="27" t="s">
        <v>33</v>
      </c>
      <c r="C9" s="1"/>
      <c r="D9" s="27" t="s">
        <v>38</v>
      </c>
      <c r="E9" s="1"/>
      <c r="F9" s="27" t="s">
        <v>43</v>
      </c>
      <c r="G9" s="1"/>
      <c r="H9" s="27" t="s">
        <v>48</v>
      </c>
      <c r="I9" s="1"/>
      <c r="J9" s="3"/>
      <c r="L9" s="10" t="str">
        <f t="shared" si="0"/>
        <v/>
      </c>
      <c r="M9" s="10" t="str">
        <f t="shared" si="2"/>
        <v/>
      </c>
      <c r="N9" s="11" t="str">
        <f>IF(OR(L9="",M9=""),"",1-M9/L9)</f>
        <v/>
      </c>
      <c r="O9" s="12" t="str">
        <f t="shared" si="3"/>
        <v>対象外</v>
      </c>
      <c r="P9" s="10" t="str">
        <f>IF(O9="対象外","対象外",SUM($L$5:$L$9)-M9*5)</f>
        <v>対象外</v>
      </c>
      <c r="Q9" s="10" t="str">
        <f>IF(P9="対象外","対象外",IF($D$13="個人事業主",IF(O9=0.5,500000,IF(O9=0.3,300000,0)),0))</f>
        <v>対象外</v>
      </c>
      <c r="R9" s="10" t="str">
        <f>IF(P9="対象外","対象外",IF(AND($D$13="法人",$D$16="1億円未満"),IF(O9=0.5,1000000,IF(O9=0.3,600000,0)),0))</f>
        <v>対象外</v>
      </c>
      <c r="S9" s="10" t="str">
        <f>IF(P9="対象外","対象外",IF(AND($D$13="法人",$D$16="1億円以上5億円未満"),IF(O9=0.5,1500000,IF(O9=0.3,900000,0)),0))</f>
        <v>対象外</v>
      </c>
      <c r="T9" s="10" t="str">
        <f>IF(P9="対象外","対象外",IF(AND($D$13="法人",$D$16="5億円以上"),IF(O9=0.5,2500000,IF(O9=0.3,1500000,0)),0))</f>
        <v>対象外</v>
      </c>
      <c r="U9" s="13">
        <f t="shared" si="4"/>
        <v>0</v>
      </c>
      <c r="V9" s="10">
        <f t="shared" si="1"/>
        <v>0</v>
      </c>
      <c r="X9" s="9" t="s">
        <v>24</v>
      </c>
      <c r="Y9" s="15">
        <v>44621</v>
      </c>
      <c r="AE9" s="15"/>
      <c r="AF9" s="15"/>
      <c r="AG9" s="15"/>
      <c r="AH9" s="15"/>
    </row>
    <row r="10" spans="1:34" s="9" customFormat="1" ht="39.950000000000003" customHeight="1" x14ac:dyDescent="0.4">
      <c r="A10" s="3"/>
      <c r="B10" s="16" t="s">
        <v>17</v>
      </c>
      <c r="C10" s="24">
        <f>SUM(C5:C9)</f>
        <v>0</v>
      </c>
      <c r="D10" s="18" t="s">
        <v>17</v>
      </c>
      <c r="E10" s="17">
        <f t="shared" ref="E10:I10" si="5">SUM(E5:E9)</f>
        <v>0</v>
      </c>
      <c r="F10" s="18" t="s">
        <v>17</v>
      </c>
      <c r="G10" s="17">
        <f t="shared" si="5"/>
        <v>0</v>
      </c>
      <c r="H10" s="18" t="s">
        <v>17</v>
      </c>
      <c r="I10" s="17">
        <f t="shared" si="5"/>
        <v>0</v>
      </c>
      <c r="J10" s="3"/>
      <c r="L10" s="10"/>
      <c r="M10" s="10"/>
      <c r="N10" s="11"/>
      <c r="O10" s="12"/>
      <c r="P10" s="10"/>
      <c r="Q10" s="10"/>
      <c r="R10" s="10"/>
      <c r="S10" s="10"/>
      <c r="T10" s="10"/>
      <c r="U10" s="13"/>
      <c r="V10" s="10"/>
      <c r="Y10" s="22"/>
    </row>
    <row r="11" spans="1:34" s="9" customFormat="1" ht="39.950000000000003" customHeight="1" x14ac:dyDescent="0.4">
      <c r="A11" s="3"/>
      <c r="B11" s="3"/>
      <c r="C11" s="3"/>
      <c r="D11" s="4"/>
      <c r="E11" s="4"/>
      <c r="F11" s="4"/>
      <c r="G11" s="4"/>
      <c r="H11" s="4"/>
      <c r="I11" s="4"/>
      <c r="J11" s="3"/>
      <c r="L11" s="21" t="s">
        <v>21</v>
      </c>
      <c r="M11" s="19" t="s">
        <v>19</v>
      </c>
      <c r="N11" s="19" t="s">
        <v>7</v>
      </c>
      <c r="O11" s="19" t="s">
        <v>8</v>
      </c>
      <c r="P11" s="19" t="s">
        <v>20</v>
      </c>
      <c r="Q11" s="19" t="s">
        <v>10</v>
      </c>
      <c r="R11" s="19" t="s">
        <v>11</v>
      </c>
      <c r="S11" s="19" t="s">
        <v>12</v>
      </c>
      <c r="T11" s="19" t="s">
        <v>13</v>
      </c>
      <c r="U11" s="19" t="s">
        <v>9</v>
      </c>
      <c r="V11" s="19" t="s">
        <v>5</v>
      </c>
      <c r="W11" s="19"/>
      <c r="X11" s="19"/>
      <c r="Y11" s="23"/>
    </row>
    <row r="12" spans="1:34" s="9" customFormat="1" ht="39.950000000000003" customHeight="1" x14ac:dyDescent="0.4">
      <c r="A12" s="3"/>
      <c r="B12" s="4" t="s">
        <v>1</v>
      </c>
      <c r="C12" s="4"/>
      <c r="D12" s="4"/>
      <c r="E12" s="4"/>
      <c r="F12" s="4"/>
      <c r="G12" s="4"/>
      <c r="J12" s="3"/>
      <c r="L12" s="10" t="str">
        <f>IF(OR(E5="",E5=0),"",E5)</f>
        <v/>
      </c>
      <c r="M12" s="10" t="str">
        <f>IF(I5="","",I5)</f>
        <v/>
      </c>
      <c r="N12" s="11" t="str">
        <f>IF(OR(L12="",M12=""),"",1-M12/L12)</f>
        <v/>
      </c>
      <c r="O12" s="12" t="str">
        <f>IF(N12="","対象外",IF(N12&gt;=0.5,0.5,IF(N12&gt;=0.3,0.3,"対象外")))</f>
        <v>対象外</v>
      </c>
      <c r="P12" s="10" t="str">
        <f>IF(O12="対象外","対象外",SUM($L$12:$L$16)-M12*5)</f>
        <v>対象外</v>
      </c>
      <c r="Q12" s="10" t="str">
        <f>IF(P12="対象外","対象外",IF($D$13="個人事業主",IF(O12=0.5,500000,IF(O12=0.3,300000,0)),0))</f>
        <v>対象外</v>
      </c>
      <c r="R12" s="10" t="str">
        <f>IF(P12="対象外","対象外",IF(AND($D$13="法人",$D$16="1億円未満"),IF(O12=0.5,1000000,IF(O12=0.3,600000,0)),0))</f>
        <v>対象外</v>
      </c>
      <c r="S12" s="10" t="str">
        <f>IF(P12="対象外","対象外",IF(AND($D$13="法人",$D$16="1億円以上5億円未満"),IF(O12=0.5,1500000,IF(O12=0.3,900000,0)),0))</f>
        <v>対象外</v>
      </c>
      <c r="T12" s="10" t="str">
        <f>IF(P12="対象外","対象外",IF(AND($D$13="法人",$D$16="5億円以上"),IF(O12=0.5,2500000,IF(O12=0.3,1500000,0)),0))</f>
        <v>対象外</v>
      </c>
      <c r="U12" s="13">
        <f>MAX(Q12:T12)</f>
        <v>0</v>
      </c>
      <c r="V12" s="10">
        <f>IF(P12&gt;U12,U12,P12)</f>
        <v>0</v>
      </c>
      <c r="X12" s="9" t="s">
        <v>25</v>
      </c>
      <c r="Y12" s="15">
        <v>44501</v>
      </c>
    </row>
    <row r="13" spans="1:34" s="9" customFormat="1" ht="39.950000000000003" customHeight="1" x14ac:dyDescent="0.4">
      <c r="A13" s="3"/>
      <c r="B13" s="29" t="s">
        <v>2</v>
      </c>
      <c r="C13" s="30"/>
      <c r="D13" s="33"/>
      <c r="E13" s="34"/>
      <c r="F13" s="4"/>
      <c r="G13" s="4"/>
      <c r="J13" s="3"/>
      <c r="L13" s="10" t="str">
        <f t="shared" ref="L13:L16" si="6">IF(OR(E6="",E6=0),"",E6)</f>
        <v/>
      </c>
      <c r="M13" s="10" t="str">
        <f>IF(I6="","",I6)</f>
        <v/>
      </c>
      <c r="N13" s="11" t="str">
        <f>IF(OR(L13="",M13=""),"",1-M13/L13)</f>
        <v/>
      </c>
      <c r="O13" s="12" t="str">
        <f>IF(N13="","対象外",IF(N13&gt;=0.5,0.5,IF(N13&gt;=0.3,0.3,"対象外")))</f>
        <v>対象外</v>
      </c>
      <c r="P13" s="10" t="str">
        <f>IF(O13="対象外","対象外",SUM($L$12:$L$16)-M13*5)</f>
        <v>対象外</v>
      </c>
      <c r="Q13" s="10" t="str">
        <f>IF(P13="対象外","対象外",IF($D$13="個人事業主",IF(O13=0.5,500000,IF(O13=0.3,300000,0)),0))</f>
        <v>対象外</v>
      </c>
      <c r="R13" s="10" t="str">
        <f>IF(P13="対象外","対象外",IF(AND($D$13="法人",$D$16="1億円未満"),IF(O13=0.5,1000000,IF(O13=0.3,600000,0)),0))</f>
        <v>対象外</v>
      </c>
      <c r="S13" s="10" t="str">
        <f>IF(P13="対象外","対象外",IF(AND($D$13="法人",$D$16="1億円以上5億円未満"),IF(O13=0.5,1500000,IF(O13=0.3,900000,0)),0))</f>
        <v>対象外</v>
      </c>
      <c r="T13" s="10" t="str">
        <f>IF(P13="対象外","対象外",IF(AND($D$13="法人",$D$16="5億円以上"),IF(O13=0.5,2500000,IF(O13=0.3,1500000,0)),0))</f>
        <v>対象外</v>
      </c>
      <c r="U13" s="13">
        <f>MAX(Q13:T13)</f>
        <v>0</v>
      </c>
      <c r="V13" s="10">
        <f t="shared" ref="V13:V16" si="7">IF(P13&gt;U13,U13,P13)</f>
        <v>0</v>
      </c>
      <c r="X13" s="9" t="s">
        <v>25</v>
      </c>
      <c r="Y13" s="15">
        <v>44531</v>
      </c>
    </row>
    <row r="14" spans="1:34" s="9" customFormat="1" ht="39.950000000000003" customHeight="1" x14ac:dyDescent="0.4">
      <c r="A14" s="3"/>
      <c r="B14" s="4"/>
      <c r="C14" s="4"/>
      <c r="D14" s="4"/>
      <c r="E14" s="4"/>
      <c r="F14" s="4"/>
      <c r="G14" s="4"/>
      <c r="J14" s="3"/>
      <c r="L14" s="10" t="str">
        <f t="shared" si="6"/>
        <v/>
      </c>
      <c r="M14" s="10" t="str">
        <f>IF(I7="","",I7)</f>
        <v/>
      </c>
      <c r="N14" s="11" t="str">
        <f>IF(OR(L14="",M14=""),"",1-M14/L14)</f>
        <v/>
      </c>
      <c r="O14" s="12" t="str">
        <f>IF(N14="","対象外",IF(N14&gt;=0.5,0.5,IF(N14&gt;=0.3,0.3,"対象外")))</f>
        <v>対象外</v>
      </c>
      <c r="P14" s="10" t="str">
        <f>IF(O14="対象外","対象外",SUM($L$12:$L$16)-M14*5)</f>
        <v>対象外</v>
      </c>
      <c r="Q14" s="10" t="str">
        <f>IF(P14="対象外","対象外",IF($D$13="個人事業主",IF(O14=0.5,500000,IF(O14=0.3,300000,0)),0))</f>
        <v>対象外</v>
      </c>
      <c r="R14" s="10" t="str">
        <f>IF(P14="対象外","対象外",IF(AND($D$13="法人",$D$16="1億円未満"),IF(O14=0.5,1000000,IF(O14=0.3,600000,0)),0))</f>
        <v>対象外</v>
      </c>
      <c r="S14" s="10" t="str">
        <f>IF(P14="対象外","対象外",IF(AND($D$13="法人",$D$16="1億円以上5億円未満"),IF(O14=0.5,1500000,IF(O14=0.3,900000,0)),0))</f>
        <v>対象外</v>
      </c>
      <c r="T14" s="10" t="str">
        <f>IF(P14="対象外","対象外",IF(AND($D$13="法人",$D$16="5億円以上"),IF(O14=0.5,2500000,IF(O14=0.3,1500000,0)),0))</f>
        <v>対象外</v>
      </c>
      <c r="U14" s="13">
        <f t="shared" ref="U14:U16" si="8">MAX(Q14:T14)</f>
        <v>0</v>
      </c>
      <c r="V14" s="10">
        <f t="shared" si="7"/>
        <v>0</v>
      </c>
      <c r="X14" s="9" t="s">
        <v>25</v>
      </c>
      <c r="Y14" s="15">
        <v>44562</v>
      </c>
    </row>
    <row r="15" spans="1:34" s="9" customFormat="1" ht="39.950000000000003" customHeight="1" x14ac:dyDescent="0.4">
      <c r="A15" s="3"/>
      <c r="B15" s="4" t="s">
        <v>4</v>
      </c>
      <c r="C15" s="4"/>
      <c r="D15" s="4"/>
      <c r="E15" s="4"/>
      <c r="F15" s="4"/>
      <c r="G15" s="4"/>
      <c r="J15" s="3"/>
      <c r="L15" s="10" t="str">
        <f>IF(OR(E8="",E8=0),"",E8)</f>
        <v/>
      </c>
      <c r="M15" s="10" t="str">
        <f>IF(I8="","",I8)</f>
        <v/>
      </c>
      <c r="N15" s="11" t="str">
        <f>IF(OR(L15="",M15=""),"",1-M15/L15)</f>
        <v/>
      </c>
      <c r="O15" s="12" t="str">
        <f t="shared" ref="O15:O16" si="9">IF(N15="","対象外",IF(N15&gt;=0.5,0.5,IF(N15&gt;=0.3,0.3,"対象外")))</f>
        <v>対象外</v>
      </c>
      <c r="P15" s="10" t="str">
        <f>IF(O15="対象外","対象外",SUM($L$12:$L$16)-M15*5)</f>
        <v>対象外</v>
      </c>
      <c r="Q15" s="10" t="str">
        <f>IF(P15="対象外","対象外",IF($D$13="個人事業主",IF(O15=0.5,500000,IF(O15=0.3,300000,0)),0))</f>
        <v>対象外</v>
      </c>
      <c r="R15" s="10" t="str">
        <f>IF(P15="対象外","対象外",IF(AND($D$13="法人",$D$16="1億円未満"),IF(O15=0.5,1000000,IF(O15=0.3,600000,0)),0))</f>
        <v>対象外</v>
      </c>
      <c r="S15" s="10" t="str">
        <f>IF(P15="対象外","対象外",IF(AND($D$13="法人",$D$16="1億円以上5億円未満"),IF(O15=0.5,1500000,IF(O15=0.3,900000,0)),0))</f>
        <v>対象外</v>
      </c>
      <c r="T15" s="10" t="str">
        <f>IF(P15="対象外","対象外",IF(AND($D$13="法人",$D$16="5億円以上"),IF(O15=0.5,2500000,IF(O15=0.3,1500000,0)),0))</f>
        <v>対象外</v>
      </c>
      <c r="U15" s="13">
        <f t="shared" si="8"/>
        <v>0</v>
      </c>
      <c r="V15" s="10">
        <f t="shared" si="7"/>
        <v>0</v>
      </c>
      <c r="X15" s="9" t="s">
        <v>25</v>
      </c>
      <c r="Y15" s="15">
        <v>44593</v>
      </c>
    </row>
    <row r="16" spans="1:34" s="9" customFormat="1" ht="39.950000000000003" customHeight="1" x14ac:dyDescent="0.4">
      <c r="A16" s="3"/>
      <c r="B16" s="29" t="s">
        <v>3</v>
      </c>
      <c r="C16" s="30"/>
      <c r="D16" s="33"/>
      <c r="E16" s="34"/>
      <c r="F16" s="4"/>
      <c r="G16" s="4"/>
      <c r="J16" s="3"/>
      <c r="L16" s="10" t="str">
        <f t="shared" si="6"/>
        <v/>
      </c>
      <c r="M16" s="10" t="str">
        <f>IF(I9="","",I9)</f>
        <v/>
      </c>
      <c r="N16" s="11" t="str">
        <f>IF(OR(L16="",M16=""),"",1-M16/L16)</f>
        <v/>
      </c>
      <c r="O16" s="12" t="str">
        <f t="shared" si="9"/>
        <v>対象外</v>
      </c>
      <c r="P16" s="10" t="str">
        <f>IF(O16="対象外","対象外",SUM($L$12:$L$16)-M16*5)</f>
        <v>対象外</v>
      </c>
      <c r="Q16" s="10" t="str">
        <f>IF(P16="対象外","対象外",IF($D$13="個人事業主",IF(O16=0.5,500000,IF(O16=0.3,300000,0)),0))</f>
        <v>対象外</v>
      </c>
      <c r="R16" s="10" t="str">
        <f>IF(P16="対象外","対象外",IF(AND($D$13="法人",$D$16="1億円未満"),IF(O16=0.5,1000000,IF(O16=0.3,600000,0)),0))</f>
        <v>対象外</v>
      </c>
      <c r="S16" s="10" t="str">
        <f>IF(P16="対象外","対象外",IF(AND($D$13="法人",$D$16="1億円以上5億円未満"),IF(O16=0.5,1500000,IF(O16=0.3,900000,0)),0))</f>
        <v>対象外</v>
      </c>
      <c r="T16" s="10" t="str">
        <f>IF(P16="対象外","対象外",IF(AND($D$13="法人",$D$16="5億円以上"),IF(O16=0.5,2500000,IF(O16=0.3,1500000,0)),0))</f>
        <v>対象外</v>
      </c>
      <c r="U16" s="13">
        <f t="shared" si="8"/>
        <v>0</v>
      </c>
      <c r="V16" s="10">
        <f t="shared" si="7"/>
        <v>0</v>
      </c>
      <c r="X16" s="9" t="s">
        <v>25</v>
      </c>
      <c r="Y16" s="15">
        <v>44621</v>
      </c>
    </row>
    <row r="17" spans="1:25" s="9" customFormat="1" ht="39.950000000000003" customHeight="1" x14ac:dyDescent="0.4">
      <c r="A17" s="3"/>
      <c r="B17" s="4"/>
      <c r="C17" s="4"/>
      <c r="D17" s="4"/>
      <c r="E17" s="4"/>
      <c r="F17" s="4"/>
      <c r="G17" s="4"/>
      <c r="J17" s="3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Y17" s="22"/>
    </row>
    <row r="18" spans="1:25" s="9" customFormat="1" ht="39.950000000000003" customHeight="1" thickBot="1" x14ac:dyDescent="0.45">
      <c r="A18" s="3"/>
      <c r="B18" s="4" t="s">
        <v>6</v>
      </c>
      <c r="C18" s="4"/>
      <c r="D18" s="4"/>
      <c r="E18" s="4"/>
      <c r="F18" s="4"/>
      <c r="G18" s="4"/>
      <c r="J18" s="3"/>
      <c r="L18" s="21" t="s">
        <v>22</v>
      </c>
      <c r="M18" s="19" t="s">
        <v>19</v>
      </c>
      <c r="N18" s="19" t="s">
        <v>7</v>
      </c>
      <c r="O18" s="19" t="s">
        <v>8</v>
      </c>
      <c r="P18" s="19" t="s">
        <v>20</v>
      </c>
      <c r="Q18" s="19" t="s">
        <v>10</v>
      </c>
      <c r="R18" s="19" t="s">
        <v>11</v>
      </c>
      <c r="S18" s="19" t="s">
        <v>12</v>
      </c>
      <c r="T18" s="19" t="s">
        <v>13</v>
      </c>
      <c r="U18" s="19" t="s">
        <v>9</v>
      </c>
      <c r="V18" s="19" t="s">
        <v>5</v>
      </c>
      <c r="W18" s="19"/>
      <c r="X18" s="19"/>
      <c r="Y18" s="23"/>
    </row>
    <row r="19" spans="1:25" s="9" customFormat="1" ht="39.950000000000003" customHeight="1" thickBot="1" x14ac:dyDescent="0.45">
      <c r="A19" s="3"/>
      <c r="B19" s="29" t="s">
        <v>15</v>
      </c>
      <c r="C19" s="31"/>
      <c r="D19" s="37" t="str">
        <f>IF(SUM(O5:O23)&gt;0,"支給対象","支給対象外")</f>
        <v>支給対象外</v>
      </c>
      <c r="E19" s="38"/>
      <c r="G19" s="4"/>
      <c r="J19" s="3"/>
      <c r="L19" s="10" t="str">
        <f>IF(OR(G5="",G5=0),"",G5)</f>
        <v/>
      </c>
      <c r="M19" s="10" t="str">
        <f>IF(I5="","",I5)</f>
        <v/>
      </c>
      <c r="N19" s="11" t="str">
        <f>IF(OR(L19="",M19=""),"",1-M19/L19)</f>
        <v/>
      </c>
      <c r="O19" s="12" t="str">
        <f>IF(N19="","対象外",IF(N19&gt;=0.5,0.5,IF(N19&gt;=0.3,0.3,"対象外")))</f>
        <v>対象外</v>
      </c>
      <c r="P19" s="10" t="str">
        <f>IF(O19="対象外","対象外",SUM($L$19:$L$23)-M19*5)</f>
        <v>対象外</v>
      </c>
      <c r="Q19" s="10" t="str">
        <f>IF(P19="対象外","対象外",IF($D$13="個人事業主",IF(O19=0.5,500000,IF(O19=0.3,300000,0)),0))</f>
        <v>対象外</v>
      </c>
      <c r="R19" s="10" t="str">
        <f>IF(P19="対象外","対象外",IF(AND($D$13="法人",$D$16="1億円未満"),IF(O19=0.5,1000000,IF(O19=0.3,600000,0)),0))</f>
        <v>対象外</v>
      </c>
      <c r="S19" s="10" t="str">
        <f>IF(P19="対象外","対象外",IF(AND($D$13="法人",$D$16="1億円以上5億円未満"),IF(O19=0.5,1500000,IF(O19=0.3,900000,0)),0))</f>
        <v>対象外</v>
      </c>
      <c r="T19" s="10" t="str">
        <f>IF(P19="対象外","対象外",IF(AND($D$13="法人",$D$16="5億円以上"),IF(O19=0.5,2500000,IF(O19=0.3,1500000,0)),0))</f>
        <v>対象外</v>
      </c>
      <c r="U19" s="13">
        <f>MAX(Q19:T19)</f>
        <v>0</v>
      </c>
      <c r="V19" s="10">
        <f>IF(P19&gt;U19,U19,P19)</f>
        <v>0</v>
      </c>
      <c r="X19" s="9" t="s">
        <v>26</v>
      </c>
      <c r="Y19" s="15">
        <v>44501</v>
      </c>
    </row>
    <row r="20" spans="1:25" s="9" customFormat="1" ht="39.950000000000003" customHeight="1" thickBot="1" x14ac:dyDescent="0.45">
      <c r="A20" s="3"/>
      <c r="B20" s="4"/>
      <c r="C20" s="4"/>
      <c r="D20" s="4"/>
      <c r="E20" s="4"/>
      <c r="F20" s="4"/>
      <c r="G20" s="4"/>
      <c r="J20" s="3"/>
      <c r="L20" s="10" t="str">
        <f t="shared" ref="L20:L23" si="10">IF(OR(G6="",G6=0),"",G6)</f>
        <v/>
      </c>
      <c r="M20" s="10" t="str">
        <f>IF(I6="","",I6)</f>
        <v/>
      </c>
      <c r="N20" s="11" t="str">
        <f>IF(OR(L20="",M20=""),"",1-M20/L20)</f>
        <v/>
      </c>
      <c r="O20" s="12" t="str">
        <f>IF(N20="","対象外",IF(N20&gt;=0.5,0.5,IF(N20&gt;=0.3,0.3,"対象外")))</f>
        <v>対象外</v>
      </c>
      <c r="P20" s="10" t="str">
        <f>IF(O20="対象外","対象外",SUM($L$19:$L$23)-M20*5)</f>
        <v>対象外</v>
      </c>
      <c r="Q20" s="10" t="str">
        <f>IF(P20="対象外","対象外",IF($D$13="個人事業主",IF(O20=0.5,500000,IF(O20=0.3,300000,0)),0))</f>
        <v>対象外</v>
      </c>
      <c r="R20" s="10" t="str">
        <f>IF(P20="対象外","対象外",IF(AND($D$13="法人",$D$16="1億円未満"),IF(O20=0.5,1000000,IF(O20=0.3,600000,0)),0))</f>
        <v>対象外</v>
      </c>
      <c r="S20" s="10" t="str">
        <f>IF(P20="対象外","対象外",IF(AND($D$13="法人",$D$16="1億円以上5億円未満"),IF(O20=0.5,1500000,IF(O20=0.3,900000,0)),0))</f>
        <v>対象外</v>
      </c>
      <c r="T20" s="10" t="str">
        <f>IF(P20="対象外","対象外",IF(AND($D$13="法人",$D$16="5億円以上"),IF(O20=0.5,2500000,IF(O20=0.3,1500000,0)),0))</f>
        <v>対象外</v>
      </c>
      <c r="U20" s="13">
        <f>MAX(Q20:T20)</f>
        <v>0</v>
      </c>
      <c r="V20" s="10">
        <f t="shared" ref="V20:V23" si="11">IF(P20&gt;U20,U20,P20)</f>
        <v>0</v>
      </c>
      <c r="X20" s="9" t="s">
        <v>26</v>
      </c>
      <c r="Y20" s="15">
        <v>44531</v>
      </c>
    </row>
    <row r="21" spans="1:25" s="9" customFormat="1" ht="39.950000000000003" customHeight="1" thickBot="1" x14ac:dyDescent="0.45">
      <c r="A21" s="3"/>
      <c r="B21" s="14" t="s">
        <v>14</v>
      </c>
      <c r="C21" s="6"/>
      <c r="D21" s="35">
        <f>MAX(V5:V23)</f>
        <v>0</v>
      </c>
      <c r="E21" s="36"/>
      <c r="F21" s="26" t="s">
        <v>28</v>
      </c>
      <c r="G21" s="4"/>
      <c r="J21" s="3"/>
      <c r="L21" s="10" t="str">
        <f t="shared" si="10"/>
        <v/>
      </c>
      <c r="M21" s="10" t="str">
        <f>IF(I7="","",I7)</f>
        <v/>
      </c>
      <c r="N21" s="11" t="str">
        <f>IF(OR(L21="",M21=""),"",1-M21/L21)</f>
        <v/>
      </c>
      <c r="O21" s="12" t="str">
        <f>IF(N21="","対象外",IF(N21&gt;=0.5,0.5,IF(N21&gt;=0.3,0.3,"対象外")))</f>
        <v>対象外</v>
      </c>
      <c r="P21" s="10" t="str">
        <f>IF(O21="対象外","対象外",SUM($L$19:$L$23)-M21*5)</f>
        <v>対象外</v>
      </c>
      <c r="Q21" s="10" t="str">
        <f>IF(P21="対象外","対象外",IF($D$13="個人事業主",IF(O21=0.5,500000,IF(O21=0.3,300000,0)),0))</f>
        <v>対象外</v>
      </c>
      <c r="R21" s="10" t="str">
        <f>IF(P21="対象外","対象外",IF(AND($D$13="法人",$D$16="1億円未満"),IF(O21=0.5,1000000,IF(O21=0.3,600000,0)),0))</f>
        <v>対象外</v>
      </c>
      <c r="S21" s="10" t="str">
        <f>IF(P21="対象外","対象外",IF(AND($D$13="法人",$D$16="1億円以上5億円未満"),IF(O21=0.5,1500000,IF(O21=0.3,900000,0)),0))</f>
        <v>対象外</v>
      </c>
      <c r="T21" s="10" t="str">
        <f>IF(P21="対象外","対象外",IF(AND($D$13="法人",$D$16="5億円以上"),IF(O21=0.5,2500000,IF(O21=0.3,1500000,0)),0))</f>
        <v>対象外</v>
      </c>
      <c r="U21" s="13">
        <f t="shared" ref="U21:U23" si="12">MAX(Q21:T21)</f>
        <v>0</v>
      </c>
      <c r="V21" s="10">
        <f t="shared" si="11"/>
        <v>0</v>
      </c>
      <c r="X21" s="9" t="s">
        <v>26</v>
      </c>
      <c r="Y21" s="15">
        <v>44562</v>
      </c>
    </row>
    <row r="22" spans="1:25" ht="19.5" x14ac:dyDescent="0.4">
      <c r="L22" s="10" t="str">
        <f t="shared" si="10"/>
        <v/>
      </c>
      <c r="M22" s="10" t="str">
        <f>IF(I8="","",I8)</f>
        <v/>
      </c>
      <c r="N22" s="11" t="str">
        <f>IF(OR(L22="",M22=""),"",1-M22/L22)</f>
        <v/>
      </c>
      <c r="O22" s="12" t="str">
        <f>IF(N22="","対象外",IF(N22&gt;=0.5,0.5,IF(N22&gt;=0.3,0.3,"対象外")))</f>
        <v>対象外</v>
      </c>
      <c r="P22" s="10" t="str">
        <f>IF(O22="対象外","対象外",SUM($L$19:$L$23)-M22*5)</f>
        <v>対象外</v>
      </c>
      <c r="Q22" s="10" t="str">
        <f>IF(P22="対象外","対象外",IF($D$13="個人事業主",IF(O22=0.5,500000,IF(O22=0.3,300000,0)),0))</f>
        <v>対象外</v>
      </c>
      <c r="R22" s="10" t="str">
        <f>IF(P22="対象外","対象外",IF(AND($D$13="法人",$D$16="1億円未満"),IF(O22=0.5,1000000,IF(O22=0.3,600000,0)),0))</f>
        <v>対象外</v>
      </c>
      <c r="S22" s="10" t="str">
        <f>IF(P22="対象外","対象外",IF(AND($D$13="法人",$D$16="1億円以上5億円未満"),IF(O22=0.5,1500000,IF(O22=0.3,900000,0)),0))</f>
        <v>対象外</v>
      </c>
      <c r="T22" s="10" t="str">
        <f>IF(P22="対象外","対象外",IF(AND($D$13="法人",$D$16="5億円以上"),IF(O22=0.5,2500000,IF(O22=0.3,1500000,0)),0))</f>
        <v>対象外</v>
      </c>
      <c r="U22" s="13">
        <f t="shared" si="12"/>
        <v>0</v>
      </c>
      <c r="V22" s="10">
        <f t="shared" si="11"/>
        <v>0</v>
      </c>
      <c r="X22" s="9" t="s">
        <v>26</v>
      </c>
      <c r="Y22" s="15">
        <v>44593</v>
      </c>
    </row>
    <row r="23" spans="1:25" ht="45" customHeight="1" x14ac:dyDescent="0.4">
      <c r="B23" s="32"/>
      <c r="C23" s="32"/>
      <c r="D23" s="32"/>
      <c r="E23" s="32"/>
      <c r="F23" s="32"/>
      <c r="G23" s="32"/>
      <c r="H23" s="32"/>
      <c r="I23" s="32"/>
      <c r="L23" s="10" t="str">
        <f t="shared" si="10"/>
        <v/>
      </c>
      <c r="M23" s="10" t="str">
        <f>IF(I9="","",I9)</f>
        <v/>
      </c>
      <c r="N23" s="11" t="str">
        <f>IF(OR(L23="",M23=""),"",1-M23/L23)</f>
        <v/>
      </c>
      <c r="O23" s="12" t="str">
        <f>IF(N23="","対象外",IF(N23&gt;=0.5,0.5,IF(N23&gt;=0.3,0.3,"対象外")))</f>
        <v>対象外</v>
      </c>
      <c r="P23" s="10" t="str">
        <f>IF(O23="対象外","対象外",SUM($L$19:$L$23)-M23*5)</f>
        <v>対象外</v>
      </c>
      <c r="Q23" s="10" t="str">
        <f>IF(P23="対象外","対象外",IF($D$13="個人事業主",IF(O23=0.5,500000,IF(O23=0.3,300000,0)),0))</f>
        <v>対象外</v>
      </c>
      <c r="R23" s="10" t="str">
        <f>IF(P23="対象外","対象外",IF(AND($D$13="法人",$D$16="1億円未満"),IF(O23=0.5,1000000,IF(O23=0.3,600000,0)),0))</f>
        <v>対象外</v>
      </c>
      <c r="S23" s="10" t="str">
        <f>IF(P23="対象外","対象外",IF(AND($D$13="法人",$D$16="1億円以上5億円未満"),IF(O23=0.5,1500000,IF(O23=0.3,900000,0)),0))</f>
        <v>対象外</v>
      </c>
      <c r="T23" s="10" t="str">
        <f>IF(P23="対象外","対象外",IF(AND($D$13="法人",$D$16="5億円以上"),IF(O23=0.5,2500000,IF(O23=0.3,1500000,0)),0))</f>
        <v>対象外</v>
      </c>
      <c r="U23" s="13">
        <f t="shared" si="12"/>
        <v>0</v>
      </c>
      <c r="V23" s="10">
        <f t="shared" si="11"/>
        <v>0</v>
      </c>
      <c r="X23" s="9" t="s">
        <v>26</v>
      </c>
      <c r="Y23" s="15">
        <v>44621</v>
      </c>
    </row>
    <row r="24" spans="1:25" x14ac:dyDescent="0.4">
      <c r="B24" s="7"/>
      <c r="C24" s="7"/>
      <c r="D24" s="7"/>
      <c r="E24" s="7"/>
      <c r="F24" s="7"/>
      <c r="G24" s="7"/>
    </row>
  </sheetData>
  <mergeCells count="9">
    <mergeCell ref="B2:I2"/>
    <mergeCell ref="B13:C13"/>
    <mergeCell ref="B16:C16"/>
    <mergeCell ref="B19:C19"/>
    <mergeCell ref="B23:I23"/>
    <mergeCell ref="D13:E13"/>
    <mergeCell ref="D16:E16"/>
    <mergeCell ref="D21:E21"/>
    <mergeCell ref="D19:E19"/>
  </mergeCells>
  <phoneticPr fontId="2"/>
  <dataValidations count="2">
    <dataValidation type="list" allowBlank="1" showInputMessage="1" showErrorMessage="1" sqref="D16" xr:uid="{BA0DDAF4-CFE0-4EA6-970E-88C17E61122B}">
      <formula1>"1億円未満,1億円以上5億円未満,5億円以上"</formula1>
    </dataValidation>
    <dataValidation type="list" allowBlank="1" showInputMessage="1" showErrorMessage="1" sqref="D13" xr:uid="{944C6FAA-F408-4A37-B557-6FB0D6108D36}">
      <formula1>"個人事業主,法人"</formula1>
    </dataValidation>
  </dataValidation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事業復活支援金　判定シート</vt:lpstr>
      <vt:lpstr>'事業復活支援金　判定シート'!Print_Area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谷丸佳樹</dc:creator>
  <cp:lastModifiedBy>谷丸佳樹</cp:lastModifiedBy>
  <cp:lastPrinted>2021-12-25T06:52:15Z</cp:lastPrinted>
  <dcterms:created xsi:type="dcterms:W3CDTF">2021-11-27T03:37:39Z</dcterms:created>
  <dcterms:modified xsi:type="dcterms:W3CDTF">2022-02-18T06:58:56Z</dcterms:modified>
</cp:coreProperties>
</file>