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Nas134935\welltax\HP作成関係\"/>
    </mc:Choice>
  </mc:AlternateContent>
  <xr:revisionPtr revIDLastSave="0" documentId="13_ncr:1_{EB3534EB-B0DF-4137-B7E9-12DB28A9E842}" xr6:coauthVersionLast="43" xr6:coauthVersionMax="43" xr10:uidLastSave="{00000000-0000-0000-0000-000000000000}"/>
  <bookViews>
    <workbookView xWindow="-120" yWindow="-120" windowWidth="29040" windowHeight="15840" xr2:uid="{6C316BE6-303A-4C7D-8AC6-9F7A42567840}"/>
  </bookViews>
  <sheets>
    <sheet name="相続税試算シート" sheetId="1" r:id="rId1"/>
    <sheet name="Sheet1" sheetId="3" state="hidden" r:id="rId2"/>
    <sheet name="Sheet2" sheetId="2" state="hidden" r:id="rId3"/>
    <sheet name="Sheet3" sheetId="4" state="hidden" r:id="rId4"/>
  </sheets>
  <definedNames>
    <definedName name="_xlnm.Print_Area" localSheetId="0">相続税試算シート!$A$1:$P$51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8" i="2" l="1"/>
  <c r="AM46" i="2"/>
  <c r="AM44" i="2"/>
  <c r="AM41" i="2"/>
  <c r="AM40" i="2"/>
  <c r="AM39" i="2"/>
  <c r="AJ41" i="2"/>
  <c r="AJ40" i="2"/>
  <c r="AJ39" i="2"/>
  <c r="AJ38" i="2"/>
  <c r="AR38" i="2" s="1"/>
  <c r="AD42" i="2"/>
  <c r="AD40" i="2"/>
  <c r="AD41" i="2"/>
  <c r="AD43" i="2"/>
  <c r="AD44" i="2"/>
  <c r="AD45" i="2"/>
  <c r="AD39" i="2"/>
  <c r="AJ43" i="2" l="1"/>
  <c r="AP40" i="2"/>
  <c r="AP39" i="2"/>
  <c r="AP41" i="2"/>
  <c r="AR41" i="2"/>
  <c r="AR40" i="2"/>
  <c r="AR39" i="2"/>
  <c r="AP38" i="2"/>
  <c r="AS38" i="2" s="1"/>
  <c r="AS40" i="2" l="1"/>
  <c r="AM48" i="2"/>
  <c r="AM43" i="2"/>
  <c r="AM42" i="2"/>
  <c r="AS39" i="2"/>
  <c r="AR42" i="2"/>
  <c r="AP42" i="2"/>
  <c r="AS41" i="2"/>
  <c r="AM45" i="2" l="1"/>
  <c r="AM47" i="2" s="1"/>
  <c r="AZ40" i="2" s="1"/>
  <c r="BD38" i="2" l="1"/>
  <c r="AZ38" i="2"/>
  <c r="AZ39" i="2"/>
  <c r="AZ41" i="2"/>
  <c r="AM49" i="2"/>
  <c r="AT38" i="2" s="1"/>
  <c r="BD41" i="2"/>
  <c r="AZ42" i="2" l="1"/>
  <c r="AQ42" i="2"/>
  <c r="AQ40" i="2"/>
  <c r="AT40" i="2"/>
  <c r="AQ39" i="2"/>
  <c r="AQ41" i="2"/>
  <c r="AT39" i="2"/>
  <c r="AW39" i="2" s="1"/>
  <c r="AT41" i="2"/>
  <c r="AX41" i="2" s="1"/>
  <c r="AQ38" i="2"/>
  <c r="BD40" i="2"/>
  <c r="BD42" i="2" s="1"/>
  <c r="AX38" i="2"/>
  <c r="AW38" i="2"/>
  <c r="AY38" i="2" l="1"/>
  <c r="AX40" i="2"/>
  <c r="AW41" i="2"/>
  <c r="AX39" i="2"/>
  <c r="AW40" i="2"/>
  <c r="AY40" i="2" l="1"/>
  <c r="AY41" i="2"/>
  <c r="AY39" i="2"/>
  <c r="AY42" i="2" l="1"/>
  <c r="BA40" i="2" l="1"/>
  <c r="BA41" i="2"/>
  <c r="H42" i="1"/>
  <c r="BA38" i="2"/>
  <c r="BD43" i="2"/>
  <c r="BA39" i="2"/>
  <c r="BA42" i="2" l="1"/>
  <c r="BD44" i="2"/>
  <c r="H45" i="1" l="1"/>
  <c r="H44" i="1"/>
  <c r="H46" i="1" l="1"/>
</calcChain>
</file>

<file path=xl/sharedStrings.xml><?xml version="1.0" encoding="utf-8"?>
<sst xmlns="http://schemas.openxmlformats.org/spreadsheetml/2006/main" count="118" uniqueCount="88">
  <si>
    <t>2.その他の相続人（子供など）について</t>
    <phoneticPr fontId="2"/>
  </si>
  <si>
    <t>1.相続財産</t>
    <rPh sb="2" eb="4">
      <t>ソウゾク</t>
    </rPh>
    <rPh sb="4" eb="6">
      <t>ザイサン</t>
    </rPh>
    <phoneticPr fontId="2"/>
  </si>
  <si>
    <t>2.債務および葬式費用</t>
    <rPh sb="2" eb="4">
      <t>サイム</t>
    </rPh>
    <rPh sb="7" eb="9">
      <t>ソウシキ</t>
    </rPh>
    <rPh sb="9" eb="11">
      <t>ヒヨウ</t>
    </rPh>
    <phoneticPr fontId="2"/>
  </si>
  <si>
    <t>有価証券</t>
    <rPh sb="0" eb="2">
      <t>ユウカ</t>
    </rPh>
    <rPh sb="2" eb="4">
      <t>ショウケン</t>
    </rPh>
    <phoneticPr fontId="2"/>
  </si>
  <si>
    <t>土地</t>
    <rPh sb="0" eb="2">
      <t>トチ</t>
    </rPh>
    <phoneticPr fontId="2"/>
  </si>
  <si>
    <t>建物</t>
    <rPh sb="0" eb="2">
      <t>タテモノ</t>
    </rPh>
    <phoneticPr fontId="2"/>
  </si>
  <si>
    <t>債務</t>
    <rPh sb="0" eb="2">
      <t>サイム</t>
    </rPh>
    <phoneticPr fontId="2"/>
  </si>
  <si>
    <t>現金</t>
    <rPh sb="0" eb="2">
      <t>ゲンキン</t>
    </rPh>
    <phoneticPr fontId="2"/>
  </si>
  <si>
    <t>預貯金</t>
    <rPh sb="0" eb="3">
      <t>ヨチョキン</t>
    </rPh>
    <phoneticPr fontId="2"/>
  </si>
  <si>
    <t>死亡退職金等</t>
    <rPh sb="0" eb="2">
      <t>シボウ</t>
    </rPh>
    <rPh sb="2" eb="5">
      <t>タイショクキン</t>
    </rPh>
    <rPh sb="5" eb="6">
      <t>トウ</t>
    </rPh>
    <phoneticPr fontId="2"/>
  </si>
  <si>
    <t>その他の財産</t>
    <rPh sb="2" eb="3">
      <t>タ</t>
    </rPh>
    <rPh sb="4" eb="6">
      <t>ザイサン</t>
    </rPh>
    <phoneticPr fontId="2"/>
  </si>
  <si>
    <t>葬式費用</t>
    <rPh sb="0" eb="2">
      <t>ソウシキ</t>
    </rPh>
    <rPh sb="2" eb="4">
      <t>ヒヨウ</t>
    </rPh>
    <phoneticPr fontId="2"/>
  </si>
  <si>
    <t>【法定相続人の数】</t>
    <phoneticPr fontId="2"/>
  </si>
  <si>
    <t>【相続財産等の金額】</t>
    <rPh sb="1" eb="3">
      <t>ソウゾク</t>
    </rPh>
    <rPh sb="3" eb="5">
      <t>ザイサン</t>
    </rPh>
    <rPh sb="5" eb="6">
      <t>トウ</t>
    </rPh>
    <rPh sb="7" eb="9">
      <t>キンガク</t>
    </rPh>
    <phoneticPr fontId="2"/>
  </si>
  <si>
    <t>被相続人（亡くなられた人）に配偶者はいますか。</t>
    <phoneticPr fontId="2"/>
  </si>
  <si>
    <t>項目</t>
    <rPh sb="0" eb="2">
      <t>コウモク</t>
    </rPh>
    <phoneticPr fontId="2"/>
  </si>
  <si>
    <t>金額</t>
    <rPh sb="0" eb="2">
      <t>キンガク</t>
    </rPh>
    <phoneticPr fontId="2"/>
  </si>
  <si>
    <t>詳しくはこちらをクリック</t>
  </si>
  <si>
    <t>3.相続時精算課税課税制度による贈与財産</t>
    <rPh sb="2" eb="4">
      <t>ソウゾク</t>
    </rPh>
    <rPh sb="4" eb="5">
      <t>ジ</t>
    </rPh>
    <rPh sb="5" eb="7">
      <t>セイサン</t>
    </rPh>
    <rPh sb="7" eb="9">
      <t>カゼイ</t>
    </rPh>
    <rPh sb="9" eb="11">
      <t>カゼイ</t>
    </rPh>
    <rPh sb="11" eb="13">
      <t>セイド</t>
    </rPh>
    <rPh sb="16" eb="18">
      <t>ゾウヨ</t>
    </rPh>
    <rPh sb="18" eb="20">
      <t>ザイサン</t>
    </rPh>
    <phoneticPr fontId="2"/>
  </si>
  <si>
    <t>4.相続開始前３年以内の贈与財産</t>
    <rPh sb="2" eb="4">
      <t>ソウゾク</t>
    </rPh>
    <rPh sb="4" eb="6">
      <t>カイシ</t>
    </rPh>
    <rPh sb="6" eb="7">
      <t>ゼン</t>
    </rPh>
    <rPh sb="8" eb="9">
      <t>ネン</t>
    </rPh>
    <rPh sb="9" eb="11">
      <t>イナイ</t>
    </rPh>
    <rPh sb="12" eb="14">
      <t>ゾウヨ</t>
    </rPh>
    <rPh sb="14" eb="16">
      <t>ザイサン</t>
    </rPh>
    <phoneticPr fontId="2"/>
  </si>
  <si>
    <t>法定相続分に応ずる取得金額</t>
    <rPh sb="0" eb="2">
      <t>ホウテイ</t>
    </rPh>
    <rPh sb="2" eb="4">
      <t>ソウゾク</t>
    </rPh>
    <rPh sb="4" eb="5">
      <t>ブン</t>
    </rPh>
    <rPh sb="6" eb="7">
      <t>オウ</t>
    </rPh>
    <rPh sb="9" eb="11">
      <t>シュトク</t>
    </rPh>
    <rPh sb="11" eb="13">
      <t>キンガク</t>
    </rPh>
    <phoneticPr fontId="2"/>
  </si>
  <si>
    <t>税率</t>
    <rPh sb="0" eb="2">
      <t>ゼイリツ</t>
    </rPh>
    <phoneticPr fontId="2"/>
  </si>
  <si>
    <t>控除額</t>
    <rPh sb="0" eb="2">
      <t>コウジョ</t>
    </rPh>
    <rPh sb="2" eb="3">
      <t>ガク</t>
    </rPh>
    <phoneticPr fontId="2"/>
  </si>
  <si>
    <t>＜相続税率　H27.1.1以後＞</t>
    <rPh sb="1" eb="3">
      <t>ソウゾク</t>
    </rPh>
    <rPh sb="3" eb="5">
      <t>ゼイリツ</t>
    </rPh>
    <rPh sb="13" eb="15">
      <t>イゴ</t>
    </rPh>
    <phoneticPr fontId="2"/>
  </si>
  <si>
    <t>＜法定相続人＞</t>
    <rPh sb="1" eb="3">
      <t>ホウテイ</t>
    </rPh>
    <rPh sb="3" eb="5">
      <t>ソウゾク</t>
    </rPh>
    <rPh sb="5" eb="6">
      <t>ニン</t>
    </rPh>
    <phoneticPr fontId="2"/>
  </si>
  <si>
    <t>配偶者</t>
    <rPh sb="0" eb="3">
      <t>ハイグウシャ</t>
    </rPh>
    <phoneticPr fontId="2"/>
  </si>
  <si>
    <t>子</t>
    <rPh sb="0" eb="1">
      <t>コ</t>
    </rPh>
    <phoneticPr fontId="2"/>
  </si>
  <si>
    <t>直系尊属</t>
    <rPh sb="0" eb="2">
      <t>チョッケイ</t>
    </rPh>
    <rPh sb="2" eb="4">
      <t>ソンゾク</t>
    </rPh>
    <phoneticPr fontId="2"/>
  </si>
  <si>
    <t>兄弟姉妹</t>
    <rPh sb="0" eb="2">
      <t>ケイテイ</t>
    </rPh>
    <rPh sb="2" eb="4">
      <t>シマイ</t>
    </rPh>
    <phoneticPr fontId="2"/>
  </si>
  <si>
    <t>法定相続人数</t>
    <rPh sb="0" eb="2">
      <t>ホウテイ</t>
    </rPh>
    <rPh sb="2" eb="4">
      <t>ソウゾク</t>
    </rPh>
    <rPh sb="4" eb="5">
      <t>ニン</t>
    </rPh>
    <rPh sb="5" eb="6">
      <t>スウ</t>
    </rPh>
    <phoneticPr fontId="2"/>
  </si>
  <si>
    <t>＜課税価格＞</t>
    <rPh sb="1" eb="3">
      <t>カゼイ</t>
    </rPh>
    <rPh sb="3" eb="5">
      <t>カカク</t>
    </rPh>
    <phoneticPr fontId="2"/>
  </si>
  <si>
    <t>死亡退職金の非課税枠</t>
    <rPh sb="0" eb="2">
      <t>シボウ</t>
    </rPh>
    <rPh sb="2" eb="5">
      <t>タイショクキン</t>
    </rPh>
    <rPh sb="6" eb="9">
      <t>ヒカゼイ</t>
    </rPh>
    <rPh sb="9" eb="10">
      <t>ワク</t>
    </rPh>
    <phoneticPr fontId="2"/>
  </si>
  <si>
    <t>相続時精算課税</t>
    <rPh sb="0" eb="2">
      <t>ソウゾク</t>
    </rPh>
    <rPh sb="2" eb="3">
      <t>ジ</t>
    </rPh>
    <rPh sb="3" eb="5">
      <t>セイサン</t>
    </rPh>
    <rPh sb="5" eb="7">
      <t>カゼイ</t>
    </rPh>
    <phoneticPr fontId="2"/>
  </si>
  <si>
    <t>債務・葬儀費用</t>
    <rPh sb="0" eb="2">
      <t>サイム</t>
    </rPh>
    <rPh sb="3" eb="5">
      <t>ソウギ</t>
    </rPh>
    <rPh sb="5" eb="7">
      <t>ヒヨウ</t>
    </rPh>
    <phoneticPr fontId="2"/>
  </si>
  <si>
    <t>純資産価額</t>
    <rPh sb="0" eb="3">
      <t>ジュンシサン</t>
    </rPh>
    <rPh sb="3" eb="5">
      <t>カガク</t>
    </rPh>
    <phoneticPr fontId="2"/>
  </si>
  <si>
    <t>本来の相続財産</t>
    <rPh sb="0" eb="2">
      <t>ホンライ</t>
    </rPh>
    <rPh sb="3" eb="5">
      <t>ソウゾク</t>
    </rPh>
    <rPh sb="5" eb="7">
      <t>ザイサン</t>
    </rPh>
    <phoneticPr fontId="2"/>
  </si>
  <si>
    <t>死亡保険金</t>
    <rPh sb="0" eb="2">
      <t>シボウ</t>
    </rPh>
    <rPh sb="2" eb="4">
      <t>ホケン</t>
    </rPh>
    <rPh sb="4" eb="5">
      <t>キン</t>
    </rPh>
    <phoneticPr fontId="2"/>
  </si>
  <si>
    <t>死亡退職金</t>
    <rPh sb="0" eb="2">
      <t>シボウ</t>
    </rPh>
    <rPh sb="2" eb="5">
      <t>タイショクキン</t>
    </rPh>
    <phoneticPr fontId="2"/>
  </si>
  <si>
    <t>死亡保険金等</t>
    <rPh sb="0" eb="2">
      <t>シボウ</t>
    </rPh>
    <rPh sb="2" eb="4">
      <t>ホケン</t>
    </rPh>
    <rPh sb="4" eb="5">
      <t>キン</t>
    </rPh>
    <rPh sb="5" eb="6">
      <t>トウ</t>
    </rPh>
    <phoneticPr fontId="2"/>
  </si>
  <si>
    <t>3年以内贈与</t>
    <rPh sb="1" eb="2">
      <t>ネン</t>
    </rPh>
    <rPh sb="2" eb="4">
      <t>イナイ</t>
    </rPh>
    <rPh sb="4" eb="6">
      <t>ゾウヨ</t>
    </rPh>
    <phoneticPr fontId="2"/>
  </si>
  <si>
    <t>基礎控除</t>
    <rPh sb="0" eb="2">
      <t>キソ</t>
    </rPh>
    <rPh sb="2" eb="4">
      <t>コウジョ</t>
    </rPh>
    <phoneticPr fontId="2"/>
  </si>
  <si>
    <t>課税遺産総額</t>
    <rPh sb="0" eb="2">
      <t>カゼイ</t>
    </rPh>
    <rPh sb="2" eb="4">
      <t>イサン</t>
    </rPh>
    <rPh sb="4" eb="6">
      <t>ソウガク</t>
    </rPh>
    <phoneticPr fontId="2"/>
  </si>
  <si>
    <t>&lt;法定相続分＞</t>
    <rPh sb="1" eb="3">
      <t>ホウテイ</t>
    </rPh>
    <rPh sb="3" eb="5">
      <t>ソウゾク</t>
    </rPh>
    <rPh sb="5" eb="6">
      <t>ブン</t>
    </rPh>
    <phoneticPr fontId="2"/>
  </si>
  <si>
    <t>続柄</t>
    <rPh sb="0" eb="2">
      <t>ゾクガラ</t>
    </rPh>
    <phoneticPr fontId="2"/>
  </si>
  <si>
    <t>人数</t>
    <rPh sb="0" eb="1">
      <t>ニン</t>
    </rPh>
    <rPh sb="1" eb="2">
      <t>スウ</t>
    </rPh>
    <phoneticPr fontId="2"/>
  </si>
  <si>
    <t>合計</t>
    <rPh sb="0" eb="2">
      <t>ゴウケイ</t>
    </rPh>
    <phoneticPr fontId="2"/>
  </si>
  <si>
    <t>法定相続分
(続柄合計)</t>
    <rPh sb="0" eb="2">
      <t>ホウテイ</t>
    </rPh>
    <rPh sb="2" eb="4">
      <t>ソウゾク</t>
    </rPh>
    <rPh sb="4" eb="5">
      <t>ブン</t>
    </rPh>
    <rPh sb="7" eb="9">
      <t>ゾクガラ</t>
    </rPh>
    <rPh sb="9" eb="11">
      <t>ゴウケイ</t>
    </rPh>
    <phoneticPr fontId="2"/>
  </si>
  <si>
    <t>法定相続分
(各人)</t>
    <rPh sb="7" eb="9">
      <t>カクジン</t>
    </rPh>
    <phoneticPr fontId="2"/>
  </si>
  <si>
    <t>課税価格
(各人)</t>
    <rPh sb="6" eb="8">
      <t>カクジン</t>
    </rPh>
    <phoneticPr fontId="2"/>
  </si>
  <si>
    <t>-</t>
    <phoneticPr fontId="2"/>
  </si>
  <si>
    <t>＜相続税額＞</t>
    <rPh sb="1" eb="3">
      <t>ソウゾク</t>
    </rPh>
    <rPh sb="3" eb="5">
      <t>ゼイガク</t>
    </rPh>
    <phoneticPr fontId="2"/>
  </si>
  <si>
    <t>(単位：万円)</t>
    <rPh sb="1" eb="3">
      <t>タンイ</t>
    </rPh>
    <rPh sb="4" eb="6">
      <t>マンエン</t>
    </rPh>
    <phoneticPr fontId="2"/>
  </si>
  <si>
    <t>簡易相続税試算シート</t>
    <rPh sb="0" eb="2">
      <t>カンイ</t>
    </rPh>
    <rPh sb="2" eb="5">
      <t>ソウゾクゼイ</t>
    </rPh>
    <rPh sb="5" eb="7">
      <t>シサン</t>
    </rPh>
    <phoneticPr fontId="2"/>
  </si>
  <si>
    <t xml:space="preserve"> ※子供が既に亡くなられている場合は、取扱いが異なります。</t>
    <phoneticPr fontId="2"/>
  </si>
  <si>
    <t xml:space="preserve"> 　被相続人に養子がいる場合は、取扱いが異なります。</t>
    <rPh sb="12" eb="14">
      <t>バアイ</t>
    </rPh>
    <rPh sb="16" eb="18">
      <t>トリアツカ</t>
    </rPh>
    <rPh sb="20" eb="21">
      <t>コト</t>
    </rPh>
    <phoneticPr fontId="2"/>
  </si>
  <si>
    <t>　 なお当該試算シートは相続人が祖父母など特別なケースには対応しておりません。</t>
    <phoneticPr fontId="2"/>
  </si>
  <si>
    <t xml:space="preserve"> ※兄弟姉妹が既に亡くなられている場合は、取扱いが異なります。</t>
    <phoneticPr fontId="2"/>
  </si>
  <si>
    <t xml:space="preserve"> ※父母が既に亡くなられており、かつ祖父母等がご健在の場合は、取扱いが異なります。</t>
    <rPh sb="18" eb="21">
      <t>ソフボ</t>
    </rPh>
    <rPh sb="21" eb="22">
      <t>トウ</t>
    </rPh>
    <rPh sb="24" eb="26">
      <t>ケンザイ</t>
    </rPh>
    <phoneticPr fontId="2"/>
  </si>
  <si>
    <t>【申告の要否と相続税総額】</t>
    <rPh sb="1" eb="3">
      <t>シンコク</t>
    </rPh>
    <rPh sb="4" eb="6">
      <t>ヨウヒ</t>
    </rPh>
    <rPh sb="7" eb="10">
      <t>ソウゾクゼイ</t>
    </rPh>
    <rPh sb="10" eb="12">
      <t>ソウガク</t>
    </rPh>
    <phoneticPr fontId="2"/>
  </si>
  <si>
    <t>配偶者の税額軽減額</t>
    <rPh sb="0" eb="3">
      <t>ハイグウシャ</t>
    </rPh>
    <rPh sb="4" eb="6">
      <t>ゼイガク</t>
    </rPh>
    <rPh sb="6" eb="8">
      <t>ケイゲン</t>
    </rPh>
    <rPh sb="8" eb="9">
      <t>ガク</t>
    </rPh>
    <phoneticPr fontId="2"/>
  </si>
  <si>
    <t>差引相続税額</t>
    <rPh sb="0" eb="2">
      <t>サシヒキ</t>
    </rPh>
    <rPh sb="2" eb="4">
      <t>ソウゾク</t>
    </rPh>
    <rPh sb="4" eb="6">
      <t>ゼイガク</t>
    </rPh>
    <phoneticPr fontId="2"/>
  </si>
  <si>
    <t>＜配偶者の税額軽減額＞</t>
    <rPh sb="1" eb="4">
      <t>ハイグウシャ</t>
    </rPh>
    <rPh sb="5" eb="7">
      <t>ゼイガク</t>
    </rPh>
    <rPh sb="7" eb="9">
      <t>ケイゲン</t>
    </rPh>
    <rPh sb="9" eb="10">
      <t>ガク</t>
    </rPh>
    <phoneticPr fontId="2"/>
  </si>
  <si>
    <t>③：①と②のうち大きい金額</t>
    <rPh sb="8" eb="9">
      <t>オオ</t>
    </rPh>
    <rPh sb="11" eb="13">
      <t>キンガク</t>
    </rPh>
    <phoneticPr fontId="2"/>
  </si>
  <si>
    <t>②：1億6,000万円</t>
    <rPh sb="3" eb="4">
      <t>オク</t>
    </rPh>
    <rPh sb="9" eb="11">
      <t>マンエン</t>
    </rPh>
    <phoneticPr fontId="2"/>
  </si>
  <si>
    <t>①：配偶者の法定相続分</t>
    <rPh sb="2" eb="5">
      <t>ハイグウシャ</t>
    </rPh>
    <rPh sb="6" eb="8">
      <t>ホウテイ</t>
    </rPh>
    <rPh sb="8" eb="10">
      <t>ソウゾク</t>
    </rPh>
    <rPh sb="10" eb="11">
      <t>ブン</t>
    </rPh>
    <phoneticPr fontId="2"/>
  </si>
  <si>
    <t>④：課税価格の合計</t>
    <rPh sb="2" eb="4">
      <t>カゼイ</t>
    </rPh>
    <rPh sb="4" eb="6">
      <t>カカク</t>
    </rPh>
    <rPh sb="7" eb="9">
      <t>ゴウケイ</t>
    </rPh>
    <phoneticPr fontId="2"/>
  </si>
  <si>
    <t>⑤：③と④のうち小さい金額</t>
    <rPh sb="8" eb="9">
      <t>チイ</t>
    </rPh>
    <rPh sb="11" eb="13">
      <t>キンガク</t>
    </rPh>
    <phoneticPr fontId="2"/>
  </si>
  <si>
    <t>税額軽減額</t>
    <rPh sb="0" eb="2">
      <t>ゼイガク</t>
    </rPh>
    <rPh sb="2" eb="4">
      <t>ケイゲン</t>
    </rPh>
    <rPh sb="4" eb="5">
      <t>ガク</t>
    </rPh>
    <phoneticPr fontId="2"/>
  </si>
  <si>
    <t>課税価格の合計額</t>
    <rPh sb="0" eb="2">
      <t>カゼイ</t>
    </rPh>
    <rPh sb="2" eb="4">
      <t>カカク</t>
    </rPh>
    <rPh sb="5" eb="7">
      <t>ゴウケイ</t>
    </rPh>
    <rPh sb="7" eb="8">
      <t>ガク</t>
    </rPh>
    <phoneticPr fontId="2"/>
  </si>
  <si>
    <t>上記税額軽減額の上限</t>
    <rPh sb="0" eb="2">
      <t>ジョウキ</t>
    </rPh>
    <rPh sb="2" eb="4">
      <t>ゼイガク</t>
    </rPh>
    <rPh sb="4" eb="6">
      <t>ケイゲン</t>
    </rPh>
    <rPh sb="6" eb="7">
      <t>ガク</t>
    </rPh>
    <rPh sb="8" eb="10">
      <t>ジョウゲン</t>
    </rPh>
    <phoneticPr fontId="2"/>
  </si>
  <si>
    <t>※実際の取得額＝法定相続分</t>
    <rPh sb="1" eb="3">
      <t>ジッサイ</t>
    </rPh>
    <rPh sb="4" eb="6">
      <t>シュトク</t>
    </rPh>
    <rPh sb="6" eb="7">
      <t>ガク</t>
    </rPh>
    <rPh sb="8" eb="10">
      <t>ホウテイ</t>
    </rPh>
    <rPh sb="10" eb="12">
      <t>ソウゾク</t>
    </rPh>
    <rPh sb="12" eb="13">
      <t>ブン</t>
    </rPh>
    <phoneticPr fontId="2"/>
  </si>
  <si>
    <t>　よって相続財産の実際の取得分と法定相続分が異なる場合、相続税額も異なる場合があります。</t>
    <rPh sb="4" eb="6">
      <t>ソウゾク</t>
    </rPh>
    <rPh sb="6" eb="8">
      <t>ザイサン</t>
    </rPh>
    <rPh sb="9" eb="11">
      <t>ジッサイ</t>
    </rPh>
    <rPh sb="12" eb="14">
      <t>シュトク</t>
    </rPh>
    <rPh sb="14" eb="15">
      <t>ブン</t>
    </rPh>
    <rPh sb="16" eb="18">
      <t>ホウテイ</t>
    </rPh>
    <rPh sb="18" eb="20">
      <t>ソウゾク</t>
    </rPh>
    <rPh sb="20" eb="21">
      <t>ブン</t>
    </rPh>
    <rPh sb="22" eb="23">
      <t>コト</t>
    </rPh>
    <rPh sb="25" eb="27">
      <t>バアイ</t>
    </rPh>
    <rPh sb="28" eb="30">
      <t>ソウゾク</t>
    </rPh>
    <rPh sb="30" eb="32">
      <t>ゼイガク</t>
    </rPh>
    <rPh sb="33" eb="34">
      <t>コト</t>
    </rPh>
    <rPh sb="36" eb="38">
      <t>バアイ</t>
    </rPh>
    <phoneticPr fontId="2"/>
  </si>
  <si>
    <t>※贈与財産の金額は、贈与を受けた時点の金額です。</t>
    <rPh sb="1" eb="3">
      <t>ゾウヨ</t>
    </rPh>
    <rPh sb="3" eb="5">
      <t>ザイサン</t>
    </rPh>
    <rPh sb="6" eb="8">
      <t>キンガク</t>
    </rPh>
    <rPh sb="10" eb="12">
      <t>ゾウヨ</t>
    </rPh>
    <rPh sb="13" eb="14">
      <t>ウ</t>
    </rPh>
    <rPh sb="16" eb="18">
      <t>ジテン</t>
    </rPh>
    <rPh sb="19" eb="21">
      <t>キンガク</t>
    </rPh>
    <phoneticPr fontId="2"/>
  </si>
  <si>
    <t>贈与財産の金額※</t>
    <rPh sb="0" eb="2">
      <t>ゾウヨ</t>
    </rPh>
    <rPh sb="2" eb="4">
      <t>ザイサン</t>
    </rPh>
    <rPh sb="5" eb="7">
      <t>キンガク</t>
    </rPh>
    <phoneticPr fontId="2"/>
  </si>
  <si>
    <t>死亡保険金の非課税枠</t>
    <rPh sb="0" eb="2">
      <t>シボウ</t>
    </rPh>
    <rPh sb="2" eb="4">
      <t>ホケン</t>
    </rPh>
    <rPh sb="4" eb="5">
      <t>キン</t>
    </rPh>
    <rPh sb="6" eb="9">
      <t>ヒカゼイ</t>
    </rPh>
    <rPh sb="9" eb="10">
      <t>ワク</t>
    </rPh>
    <phoneticPr fontId="2"/>
  </si>
  <si>
    <t>相続税総額
(続柄計)</t>
    <rPh sb="0" eb="3">
      <t>ソウゾクゼイ</t>
    </rPh>
    <rPh sb="3" eb="5">
      <t>ソウガク</t>
    </rPh>
    <rPh sb="7" eb="9">
      <t>ゾクガラ</t>
    </rPh>
    <rPh sb="9" eb="10">
      <t>ケイ</t>
    </rPh>
    <phoneticPr fontId="2"/>
  </si>
  <si>
    <t>相続税額
(続柄計)</t>
    <rPh sb="0" eb="2">
      <t>ソウゾク</t>
    </rPh>
    <rPh sb="2" eb="3">
      <t>ゼイ</t>
    </rPh>
    <rPh sb="3" eb="4">
      <t>ガク</t>
    </rPh>
    <rPh sb="6" eb="8">
      <t>ゾクガラ</t>
    </rPh>
    <rPh sb="8" eb="9">
      <t>ケイ</t>
    </rPh>
    <phoneticPr fontId="2"/>
  </si>
  <si>
    <t>実際の
取得額</t>
    <rPh sb="0" eb="2">
      <t>ジッサイ</t>
    </rPh>
    <rPh sb="4" eb="6">
      <t>シュトク</t>
    </rPh>
    <rPh sb="6" eb="7">
      <t>ガク</t>
    </rPh>
    <phoneticPr fontId="2"/>
  </si>
  <si>
    <t>相続財産の金額については、簡便的な概算額のため実際の相続税評価額と差が生じる場合があります。当該シートは平成31年1月1日時点での法令等に基づき作成しております。
なお当該試算シートを利用した結果より生じた損害等の一切の責任を負いかねますので、当該試算シートを利用される方の責任においてご利用ください。</t>
    <rPh sb="0" eb="2">
      <t>ソウゾク</t>
    </rPh>
    <rPh sb="84" eb="86">
      <t>トウガイ</t>
    </rPh>
    <rPh sb="86" eb="88">
      <t>シサン</t>
    </rPh>
    <rPh sb="92" eb="94">
      <t>リヨウ</t>
    </rPh>
    <rPh sb="96" eb="98">
      <t>ケッカ</t>
    </rPh>
    <rPh sb="122" eb="124">
      <t>トウガイ</t>
    </rPh>
    <rPh sb="124" eb="126">
      <t>シサン</t>
    </rPh>
    <rPh sb="130" eb="132">
      <t>リヨウ</t>
    </rPh>
    <rPh sb="135" eb="136">
      <t>カタ</t>
    </rPh>
    <rPh sb="137" eb="139">
      <t>セキニン</t>
    </rPh>
    <rPh sb="144" eb="146">
      <t>リヨウ</t>
    </rPh>
    <phoneticPr fontId="2"/>
  </si>
  <si>
    <t>：網掛け(黄色)の箇所をご入力下さい。</t>
    <rPh sb="1" eb="3">
      <t>アミカ</t>
    </rPh>
    <rPh sb="5" eb="7">
      <t>キイロ</t>
    </rPh>
    <rPh sb="9" eb="11">
      <t>カショ</t>
    </rPh>
    <rPh sb="13" eb="15">
      <t>ニュウリョク</t>
    </rPh>
    <rPh sb="15" eb="16">
      <t>クダ</t>
    </rPh>
    <phoneticPr fontId="2"/>
  </si>
  <si>
    <t>申告の要否判定</t>
    <rPh sb="0" eb="2">
      <t>シンコク</t>
    </rPh>
    <phoneticPr fontId="2"/>
  </si>
  <si>
    <r>
      <t xml:space="preserve"> (1)被相続人の子供の人数</t>
    </r>
    <r>
      <rPr>
        <sz val="12"/>
        <color rgb="FFFF0000"/>
        <rFont val="Meiryo UI"/>
        <family val="3"/>
        <charset val="128"/>
      </rPr>
      <t>【必須】</t>
    </r>
    <rPh sb="12" eb="13">
      <t>ニン</t>
    </rPh>
    <rPh sb="13" eb="14">
      <t>スウ</t>
    </rPh>
    <rPh sb="15" eb="17">
      <t>ヒッス</t>
    </rPh>
    <phoneticPr fontId="2"/>
  </si>
  <si>
    <r>
      <t>1. 配偶者について</t>
    </r>
    <r>
      <rPr>
        <sz val="13"/>
        <color rgb="FFFF0000"/>
        <rFont val="Meiryo UI"/>
        <family val="3"/>
        <charset val="128"/>
      </rPr>
      <t>【必須】</t>
    </r>
    <rPh sb="11" eb="13">
      <t>ヒッス</t>
    </rPh>
    <phoneticPr fontId="2"/>
  </si>
  <si>
    <t>相続税額※</t>
    <rPh sb="0" eb="2">
      <t>ソウゾク</t>
    </rPh>
    <phoneticPr fontId="2"/>
  </si>
  <si>
    <t>　また配偶者の税額軽減以外の各税額控除は考慮しておりません。</t>
    <rPh sb="14" eb="15">
      <t>カク</t>
    </rPh>
    <rPh sb="15" eb="17">
      <t>ゼイガク</t>
    </rPh>
    <phoneticPr fontId="2"/>
  </si>
  <si>
    <r>
      <t xml:space="preserve"> (2)被相続人に父母（養父母を含む）はいますか。</t>
    </r>
    <r>
      <rPr>
        <sz val="11"/>
        <color rgb="FF0000FF"/>
        <rFont val="Meiryo UI"/>
        <family val="3"/>
        <charset val="128"/>
      </rPr>
      <t>【上記(1)＝0人の方のみお答え下さい】</t>
    </r>
    <rPh sb="26" eb="28">
      <t>ジョウキ</t>
    </rPh>
    <rPh sb="33" eb="34">
      <t>ニン</t>
    </rPh>
    <rPh sb="35" eb="36">
      <t>カタ</t>
    </rPh>
    <rPh sb="39" eb="40">
      <t>コタ</t>
    </rPh>
    <rPh sb="41" eb="42">
      <t>クダ</t>
    </rPh>
    <phoneticPr fontId="2"/>
  </si>
  <si>
    <r>
      <t xml:space="preserve"> (3)被相続人の兄弟姉妹の人数</t>
    </r>
    <r>
      <rPr>
        <sz val="11"/>
        <color rgb="FF0000FF"/>
        <rFont val="Meiryo UI"/>
        <family val="3"/>
        <charset val="128"/>
      </rPr>
      <t>【上記(1)および(2)＝0人の方のみお答え下さい】</t>
    </r>
    <rPh sb="14" eb="15">
      <t>ニン</t>
    </rPh>
    <rPh sb="15" eb="16">
      <t>スウ</t>
    </rPh>
    <rPh sb="38" eb="39">
      <t>クダ</t>
    </rPh>
    <phoneticPr fontId="2"/>
  </si>
  <si>
    <t>※相続税額は、各相続人が法定相続分に応じて相続財産を取得したものとして計算されております。</t>
    <rPh sb="1" eb="4">
      <t>ソウゾクゼイ</t>
    </rPh>
    <rPh sb="7" eb="11">
      <t>カクソウゾクニン</t>
    </rPh>
    <rPh sb="12" eb="14">
      <t>ホウテイ</t>
    </rPh>
    <rPh sb="14" eb="16">
      <t>ソウゾク</t>
    </rPh>
    <rPh sb="16" eb="17">
      <t>ブン</t>
    </rPh>
    <rPh sb="18" eb="19">
      <t>オウ</t>
    </rPh>
    <rPh sb="21" eb="23">
      <t>ソウゾク</t>
    </rPh>
    <rPh sb="23" eb="25">
      <t>ザイサン</t>
    </rPh>
    <rPh sb="26" eb="28">
      <t>シュトク</t>
    </rPh>
    <rPh sb="35" eb="3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</si>
</sst>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0&quot;万円&quot;"/>
    <numFmt numFmtId="178" formatCode="#,##0;&quot;△ &quot;#,##0&quot;万円&quot;"/>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Meiryo UI"/>
      <family val="3"/>
      <charset val="128"/>
    </font>
    <font>
      <u/>
      <sz val="11"/>
      <color theme="10"/>
      <name val="Meiryo UI"/>
      <family val="3"/>
      <charset val="128"/>
    </font>
    <font>
      <sz val="16"/>
      <color theme="1"/>
      <name val="Meiryo UI"/>
      <family val="3"/>
      <charset val="128"/>
    </font>
    <font>
      <b/>
      <sz val="16"/>
      <color rgb="FFFF0000"/>
      <name val="Meiryo UI"/>
      <family val="3"/>
      <charset val="128"/>
    </font>
    <font>
      <b/>
      <sz val="18"/>
      <color rgb="FFFF0000"/>
      <name val="Meiryo UI"/>
      <family val="3"/>
      <charset val="128"/>
    </font>
    <font>
      <sz val="10"/>
      <color theme="1"/>
      <name val="Meiryo UI"/>
      <family val="3"/>
      <charset val="128"/>
    </font>
    <font>
      <b/>
      <sz val="14"/>
      <color theme="1"/>
      <name val="Meiryo UI"/>
      <family val="3"/>
      <charset val="128"/>
    </font>
    <font>
      <b/>
      <sz val="22"/>
      <color theme="1"/>
      <name val="Meiryo UI"/>
      <family val="3"/>
      <charset val="128"/>
    </font>
    <font>
      <sz val="9"/>
      <color theme="1"/>
      <name val="Meiryo UI"/>
      <family val="3"/>
      <charset val="128"/>
    </font>
    <font>
      <sz val="11"/>
      <color rgb="FF0000FF"/>
      <name val="Meiryo UI"/>
      <family val="3"/>
      <charset val="128"/>
    </font>
    <font>
      <sz val="16"/>
      <name val="Meiryo UI"/>
      <family val="3"/>
      <charset val="128"/>
    </font>
    <font>
      <b/>
      <sz val="16"/>
      <name val="Meiryo UI"/>
      <family val="3"/>
      <charset val="128"/>
    </font>
    <font>
      <sz val="11"/>
      <color rgb="FFFFFF99"/>
      <name val="Meiryo UI"/>
      <family val="3"/>
      <charset val="128"/>
    </font>
    <font>
      <sz val="12"/>
      <color theme="1"/>
      <name val="Meiryo UI"/>
      <family val="3"/>
      <charset val="128"/>
    </font>
    <font>
      <sz val="14"/>
      <color theme="1"/>
      <name val="Meiryo UI"/>
      <family val="3"/>
      <charset val="128"/>
    </font>
    <font>
      <sz val="12"/>
      <color rgb="FFFF0000"/>
      <name val="Meiryo UI"/>
      <family val="3"/>
      <charset val="128"/>
    </font>
    <font>
      <sz val="13"/>
      <color theme="1"/>
      <name val="Meiryo UI"/>
      <family val="3"/>
      <charset val="128"/>
    </font>
    <font>
      <sz val="13"/>
      <color rgb="FFFF0000"/>
      <name val="Meiryo UI"/>
      <family val="3"/>
      <charset val="128"/>
    </font>
    <font>
      <sz val="11"/>
      <color theme="0"/>
      <name val="游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C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82">
    <xf numFmtId="0" fontId="0" fillId="0" borderId="0" xfId="0">
      <alignment vertical="center"/>
    </xf>
    <xf numFmtId="0" fontId="4" fillId="3" borderId="0" xfId="0" applyFont="1" applyFill="1">
      <alignment vertical="center"/>
    </xf>
    <xf numFmtId="0" fontId="18" fillId="3" borderId="0" xfId="0" applyFont="1" applyFill="1">
      <alignment vertical="center"/>
    </xf>
    <xf numFmtId="0" fontId="10" fillId="3" borderId="0" xfId="0" applyFont="1" applyFill="1">
      <alignment vertical="center"/>
    </xf>
    <xf numFmtId="0" fontId="20" fillId="3" borderId="0" xfId="0" applyFont="1" applyFill="1">
      <alignment vertical="center"/>
    </xf>
    <xf numFmtId="49" fontId="17" fillId="3" borderId="0" xfId="0" applyNumberFormat="1" applyFont="1" applyFill="1">
      <alignment vertical="center"/>
    </xf>
    <xf numFmtId="49" fontId="4" fillId="3" borderId="0" xfId="0" applyNumberFormat="1" applyFont="1" applyFill="1">
      <alignment vertical="center"/>
    </xf>
    <xf numFmtId="49" fontId="4" fillId="3" borderId="0" xfId="0" applyNumberFormat="1" applyFont="1" applyFill="1" applyAlignment="1">
      <alignment vertical="center"/>
    </xf>
    <xf numFmtId="0" fontId="5" fillId="3" borderId="0" xfId="3" applyFont="1" applyFill="1">
      <alignment vertical="center"/>
    </xf>
    <xf numFmtId="0" fontId="4" fillId="3" borderId="0" xfId="0" applyFont="1" applyFill="1" applyAlignment="1">
      <alignment horizontal="right" vertical="center"/>
    </xf>
    <xf numFmtId="38" fontId="4" fillId="3" borderId="0" xfId="1" applyFont="1" applyFill="1">
      <alignment vertical="center"/>
    </xf>
    <xf numFmtId="0" fontId="6" fillId="3" borderId="0" xfId="0" applyFont="1" applyFill="1" applyAlignment="1">
      <alignment vertical="center"/>
    </xf>
    <xf numFmtId="0" fontId="7" fillId="3" borderId="19" xfId="0" applyFont="1" applyFill="1" applyBorder="1" applyAlignment="1">
      <alignment vertical="center"/>
    </xf>
    <xf numFmtId="0" fontId="8" fillId="3" borderId="0" xfId="0" applyFont="1" applyFill="1" applyBorder="1" applyAlignment="1">
      <alignment horizontal="center" vertical="center"/>
    </xf>
    <xf numFmtId="0" fontId="4" fillId="3" borderId="0" xfId="0" applyFont="1" applyFill="1" applyBorder="1">
      <alignment vertical="center"/>
    </xf>
    <xf numFmtId="0" fontId="6" fillId="3" borderId="6" xfId="0" applyFont="1" applyFill="1" applyBorder="1" applyAlignment="1">
      <alignment vertical="center"/>
    </xf>
    <xf numFmtId="177" fontId="7" fillId="3" borderId="5" xfId="1" applyNumberFormat="1" applyFont="1" applyFill="1" applyBorder="1" applyAlignment="1">
      <alignment vertical="center"/>
    </xf>
    <xf numFmtId="177" fontId="7" fillId="3" borderId="19" xfId="1" applyNumberFormat="1" applyFont="1" applyFill="1" applyBorder="1" applyAlignment="1">
      <alignment vertical="center"/>
    </xf>
    <xf numFmtId="0" fontId="12" fillId="3" borderId="0" xfId="0" applyFont="1" applyFill="1" applyAlignment="1">
      <alignment vertical="top" wrapText="1"/>
    </xf>
    <xf numFmtId="0" fontId="9" fillId="3" borderId="0" xfId="0" applyFont="1" applyFill="1" applyAlignment="1">
      <alignment vertical="top" wrapText="1"/>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4" fillId="3" borderId="0" xfId="0" applyFont="1" applyFill="1" applyAlignment="1">
      <alignment horizontal="left" vertical="center"/>
    </xf>
    <xf numFmtId="49" fontId="4" fillId="3" borderId="0" xfId="0" applyNumberFormat="1" applyFont="1" applyFill="1" applyAlignment="1">
      <alignment horizontal="left"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1" xfId="0" applyFont="1" applyFill="1" applyBorder="1" applyAlignment="1">
      <alignment horizontal="center" vertical="center"/>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18" xfId="0" applyFont="1" applyFill="1" applyBorder="1" applyAlignment="1">
      <alignment horizontal="center" vertical="center" shrinkToFi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177" fontId="17" fillId="2" borderId="1" xfId="1" applyNumberFormat="1" applyFont="1" applyFill="1" applyBorder="1" applyAlignment="1" applyProtection="1">
      <alignment horizontal="right" vertical="center"/>
      <protection locked="0"/>
    </xf>
    <xf numFmtId="0" fontId="12" fillId="3" borderId="0" xfId="0" applyFont="1" applyFill="1" applyAlignment="1">
      <alignment horizontal="left" vertical="center" wrapText="1"/>
    </xf>
    <xf numFmtId="0" fontId="17" fillId="3" borderId="2" xfId="0" applyFont="1" applyFill="1" applyBorder="1" applyAlignment="1">
      <alignment horizontal="center" vertical="center"/>
    </xf>
    <xf numFmtId="0" fontId="17" fillId="3" borderId="1" xfId="0" applyFont="1" applyFill="1" applyBorder="1" applyAlignment="1">
      <alignment horizontal="center" vertical="center" wrapText="1"/>
    </xf>
    <xf numFmtId="0" fontId="15" fillId="4" borderId="9"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177" fontId="14" fillId="3" borderId="12" xfId="1" applyNumberFormat="1" applyFont="1" applyFill="1" applyBorder="1" applyAlignment="1">
      <alignment horizontal="center" vertical="center" shrinkToFit="1"/>
    </xf>
    <xf numFmtId="177" fontId="14" fillId="3" borderId="13" xfId="1" applyNumberFormat="1" applyFont="1" applyFill="1" applyBorder="1" applyAlignment="1">
      <alignment horizontal="center" vertical="center" shrinkToFit="1"/>
    </xf>
    <xf numFmtId="178" fontId="14" fillId="3" borderId="15" xfId="1" applyNumberFormat="1" applyFont="1" applyFill="1" applyBorder="1" applyAlignment="1">
      <alignment horizontal="center" vertical="center"/>
    </xf>
    <xf numFmtId="178" fontId="14" fillId="3" borderId="16" xfId="1" applyNumberFormat="1" applyFont="1" applyFill="1" applyBorder="1" applyAlignment="1">
      <alignment horizontal="center" vertical="center"/>
    </xf>
    <xf numFmtId="177" fontId="15" fillId="4" borderId="18" xfId="1" applyNumberFormat="1" applyFont="1" applyFill="1" applyBorder="1" applyAlignment="1">
      <alignment horizontal="center" vertical="center"/>
    </xf>
    <xf numFmtId="177" fontId="15" fillId="4" borderId="10" xfId="1" applyNumberFormat="1" applyFont="1" applyFill="1" applyBorder="1" applyAlignment="1">
      <alignment horizontal="center" vertical="center"/>
    </xf>
    <xf numFmtId="0" fontId="11" fillId="3" borderId="0" xfId="0" applyFont="1" applyFill="1" applyAlignment="1">
      <alignment horizontal="center" vertical="center"/>
    </xf>
    <xf numFmtId="0" fontId="16" fillId="2" borderId="1" xfId="0" applyFont="1" applyFill="1" applyBorder="1" applyAlignment="1">
      <alignment horizontal="center" vertical="center"/>
    </xf>
    <xf numFmtId="177" fontId="17" fillId="2" borderId="2" xfId="1" applyNumberFormat="1" applyFont="1" applyFill="1" applyBorder="1" applyAlignment="1" applyProtection="1">
      <alignment horizontal="right" vertical="center"/>
      <protection locked="0"/>
    </xf>
    <xf numFmtId="177" fontId="17" fillId="2" borderId="3" xfId="1" applyNumberFormat="1" applyFont="1" applyFill="1" applyBorder="1" applyAlignment="1" applyProtection="1">
      <alignment horizontal="right" vertical="center"/>
      <protection locked="0"/>
    </xf>
    <xf numFmtId="177" fontId="17" fillId="2" borderId="4" xfId="1" applyNumberFormat="1" applyFont="1" applyFill="1" applyBorder="1" applyAlignment="1" applyProtection="1">
      <alignment horizontal="right" vertical="center"/>
      <protection locked="0"/>
    </xf>
    <xf numFmtId="0" fontId="20" fillId="2" borderId="1" xfId="0" applyFont="1" applyFill="1" applyBorder="1" applyAlignment="1" applyProtection="1">
      <alignment horizontal="center" vertical="center"/>
      <protection locked="0"/>
    </xf>
    <xf numFmtId="176" fontId="20" fillId="2" borderId="1"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shrinkToFit="1"/>
      <protection locked="0"/>
    </xf>
    <xf numFmtId="0" fontId="5" fillId="3" borderId="0" xfId="3" applyFont="1" applyFill="1" applyAlignment="1" applyProtection="1">
      <alignment horizontal="left" vertical="center"/>
      <protection locked="0"/>
    </xf>
    <xf numFmtId="0" fontId="5" fillId="3" borderId="0" xfId="3" applyFont="1" applyFill="1" applyAlignment="1" applyProtection="1">
      <alignment vertical="center"/>
      <protection locked="0"/>
    </xf>
    <xf numFmtId="0" fontId="22" fillId="0" borderId="0" xfId="0" applyFont="1" applyFill="1" applyBorder="1">
      <alignment vertical="center"/>
    </xf>
    <xf numFmtId="38" fontId="22" fillId="0" borderId="0" xfId="1" applyFont="1" applyFill="1" applyBorder="1">
      <alignment vertical="center"/>
    </xf>
    <xf numFmtId="0" fontId="22" fillId="0" borderId="0" xfId="0" applyFont="1" applyFill="1" applyBorder="1" applyAlignment="1">
      <alignment horizontal="center" vertical="center"/>
    </xf>
    <xf numFmtId="0" fontId="22" fillId="0" borderId="0" xfId="0" applyFont="1" applyFill="1">
      <alignment vertical="center"/>
    </xf>
    <xf numFmtId="0" fontId="22" fillId="0" borderId="0" xfId="0" applyFont="1" applyFill="1" applyBorder="1" applyAlignment="1">
      <alignment horizontal="center" vertical="center" wrapText="1"/>
    </xf>
    <xf numFmtId="38" fontId="22" fillId="0" borderId="0" xfId="1" applyFont="1" applyFill="1" applyBorder="1" applyAlignment="1">
      <alignment vertical="center" shrinkToFit="1"/>
    </xf>
    <xf numFmtId="9" fontId="22" fillId="0" borderId="0" xfId="2"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0" xfId="0" applyFont="1" applyFill="1" applyBorder="1" applyAlignment="1">
      <alignment vertical="center" shrinkToFit="1"/>
    </xf>
    <xf numFmtId="12" fontId="22" fillId="0" borderId="0" xfId="0" applyNumberFormat="1" applyFont="1" applyFill="1" applyBorder="1" applyAlignment="1">
      <alignment horizontal="center" vertical="center" shrinkToFit="1"/>
    </xf>
    <xf numFmtId="38" fontId="22" fillId="0" borderId="0" xfId="1" applyFont="1" applyFill="1" applyBorder="1" applyAlignment="1">
      <alignment horizontal="right" vertical="center" shrinkToFit="1"/>
    </xf>
    <xf numFmtId="38" fontId="22" fillId="0" borderId="0" xfId="0" applyNumberFormat="1" applyFont="1" applyFill="1" applyBorder="1" applyAlignment="1">
      <alignment vertical="center" shrinkToFit="1"/>
    </xf>
    <xf numFmtId="12" fontId="22" fillId="0" borderId="0" xfId="0" applyNumberFormat="1" applyFont="1" applyFill="1" applyBorder="1" applyAlignment="1">
      <alignment vertical="center" shrinkToFit="1"/>
    </xf>
    <xf numFmtId="38" fontId="22" fillId="0" borderId="0" xfId="1" applyFont="1" applyFill="1" applyBorder="1" applyAlignment="1">
      <alignment horizontal="center" vertical="center" shrinkToFit="1"/>
    </xf>
    <xf numFmtId="0" fontId="22" fillId="0" borderId="0" xfId="0" applyFont="1" applyFill="1" applyBorder="1" applyAlignment="1">
      <alignment vertical="center"/>
    </xf>
    <xf numFmtId="38" fontId="22" fillId="0" borderId="0" xfId="1" applyFont="1" applyFill="1">
      <alignment vertical="center"/>
    </xf>
    <xf numFmtId="0" fontId="22" fillId="0" borderId="0" xfId="0" applyFont="1" applyFill="1" applyAlignment="1">
      <alignment horizontal="center" vertical="center"/>
    </xf>
    <xf numFmtId="3" fontId="22" fillId="0" borderId="0" xfId="1" applyNumberFormat="1" applyFont="1" applyFill="1" applyBorder="1" applyAlignment="1">
      <alignment vertical="center" shrinkToFit="1"/>
    </xf>
    <xf numFmtId="0" fontId="22" fillId="0" borderId="0" xfId="0" applyFont="1" applyFill="1" applyAlignment="1">
      <alignment vertical="center" shrinkToFit="1"/>
    </xf>
    <xf numFmtId="38" fontId="22" fillId="0" borderId="0" xfId="1" applyFont="1" applyFill="1" applyBorder="1" applyAlignment="1">
      <alignment horizontal="center" vertical="center" shrinkToFit="1"/>
    </xf>
    <xf numFmtId="38" fontId="22" fillId="0" borderId="0" xfId="1" applyFont="1" applyFill="1" applyAlignment="1">
      <alignment vertical="center" shrinkToFit="1"/>
    </xf>
    <xf numFmtId="0" fontId="22" fillId="0" borderId="0" xfId="0" applyFont="1" applyFill="1" applyAlignment="1">
      <alignment horizontal="center" vertical="center" shrinkToFi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FF99"/>
      <color rgb="FFFFCCFF"/>
      <color rgb="FFFF99CC"/>
      <color rgb="FFFF0066"/>
      <color rgb="FFFFCC99"/>
      <color rgb="FFCCCCFF"/>
      <color rgb="FF3399FF"/>
      <color rgb="FFFFCCCC"/>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64607</xdr:colOff>
      <xdr:row>50</xdr:row>
      <xdr:rowOff>20708</xdr:rowOff>
    </xdr:from>
    <xdr:to>
      <xdr:col>15</xdr:col>
      <xdr:colOff>319038</xdr:colOff>
      <xdr:row>50</xdr:row>
      <xdr:rowOff>513519</xdr:rowOff>
    </xdr:to>
    <xdr:pic>
      <xdr:nvPicPr>
        <xdr:cNvPr id="2" name="図 1">
          <a:extLst>
            <a:ext uri="{FF2B5EF4-FFF2-40B4-BE49-F238E27FC236}">
              <a16:creationId xmlns:a16="http://schemas.microsoft.com/office/drawing/2014/main" id="{A4C00972-0C02-4A0D-BABB-2A2915CFC66F}"/>
            </a:ext>
          </a:extLst>
        </xdr:cNvPr>
        <xdr:cNvPicPr>
          <a:picLocks noChangeAspect="1"/>
        </xdr:cNvPicPr>
      </xdr:nvPicPr>
      <xdr:blipFill>
        <a:blip xmlns:r="http://schemas.openxmlformats.org/officeDocument/2006/relationships" r:embed="rId1"/>
        <a:stretch>
          <a:fillRect/>
        </a:stretch>
      </xdr:blipFill>
      <xdr:spPr>
        <a:xfrm>
          <a:off x="5133564" y="12461186"/>
          <a:ext cx="2780626" cy="4928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elltax.jp/%E7%9B%B8%E7%B6%9A%E3%81%AE%E5%9F%BA%E7%A4%8E%E7%9F%A5%E8%AD%98/%E6%B3%95%E5%AE%9A%E7%9B%B8%E7%B6%9A%E4%BA%BA%E3%81%A8%E3%81%AF/" TargetMode="External"/><Relationship Id="rId2" Type="http://schemas.openxmlformats.org/officeDocument/2006/relationships/hyperlink" Target="https://www.welltax.jp/%E7%9B%B8%E7%B6%9A%E3%81%AE%E5%9F%BA%E7%A4%8E%E7%9F%A5%E8%AD%98/%E6%B3%95%E5%AE%9A%E7%9B%B8%E7%B6%9A%E4%BA%BA%E3%81%AE%E6%95%B0/" TargetMode="External"/><Relationship Id="rId1" Type="http://schemas.openxmlformats.org/officeDocument/2006/relationships/hyperlink" Target="https://www.welltax.jp/%E7%9B%B8%E7%B6%9A%E3%81%AE%E5%9F%BA%E7%A4%8E%E7%9F%A5%E8%AD%98/%E6%B3%95%E5%AE%9A%E7%9B%B8%E7%B6%9A%E4%BA%BA%E3%81%A8%E3%81%A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5C91-9E15-4CA6-A605-BDD3DCED0252}">
  <sheetPr>
    <tabColor rgb="FFFFFF00"/>
    <pageSetUpPr fitToPage="1"/>
  </sheetPr>
  <dimension ref="B1:S51"/>
  <sheetViews>
    <sheetView tabSelected="1" view="pageBreakPreview" zoomScale="115" zoomScaleNormal="100" zoomScaleSheetLayoutView="115" workbookViewId="0">
      <selection activeCell="E24" sqref="E24:G24"/>
    </sheetView>
  </sheetViews>
  <sheetFormatPr defaultRowHeight="15.75" x14ac:dyDescent="0.4"/>
  <cols>
    <col min="1" max="1" width="6.875" style="1" customWidth="1"/>
    <col min="2" max="15" width="6.625" style="1" customWidth="1"/>
    <col min="16" max="16" width="4.625" style="1" customWidth="1"/>
    <col min="17" max="16384" width="9" style="1"/>
  </cols>
  <sheetData>
    <row r="1" spans="2:19" ht="33.75" customHeight="1" x14ac:dyDescent="0.4">
      <c r="B1" s="50" t="s">
        <v>52</v>
      </c>
      <c r="C1" s="50"/>
      <c r="D1" s="50"/>
      <c r="E1" s="50"/>
      <c r="F1" s="50"/>
      <c r="G1" s="50"/>
      <c r="H1" s="50"/>
      <c r="I1" s="50"/>
      <c r="J1" s="50"/>
      <c r="K1" s="50"/>
      <c r="L1" s="50"/>
      <c r="M1" s="50"/>
      <c r="N1" s="50"/>
      <c r="O1" s="50"/>
    </row>
    <row r="2" spans="2:19" ht="9.9499999999999993" customHeight="1" x14ac:dyDescent="0.4"/>
    <row r="3" spans="2:19" ht="21.95" customHeight="1" x14ac:dyDescent="0.4">
      <c r="F3" s="51"/>
      <c r="G3" s="51"/>
      <c r="H3" s="2" t="s">
        <v>79</v>
      </c>
    </row>
    <row r="4" spans="2:19" ht="9.9499999999999993" customHeight="1" x14ac:dyDescent="0.4"/>
    <row r="5" spans="2:19" ht="21.95" customHeight="1" x14ac:dyDescent="0.4">
      <c r="B5" s="3" t="s">
        <v>12</v>
      </c>
      <c r="C5" s="3"/>
      <c r="D5" s="3"/>
    </row>
    <row r="6" spans="2:19" ht="21.95" customHeight="1" x14ac:dyDescent="0.4">
      <c r="B6" s="4" t="s">
        <v>82</v>
      </c>
    </row>
    <row r="7" spans="2:19" ht="21.95" customHeight="1" x14ac:dyDescent="0.4">
      <c r="B7" s="1" t="s">
        <v>14</v>
      </c>
      <c r="M7" s="55"/>
      <c r="N7" s="55"/>
      <c r="O7" s="55"/>
    </row>
    <row r="8" spans="2:19" ht="15" customHeight="1" x14ac:dyDescent="0.4"/>
    <row r="9" spans="2:19" ht="21.95" customHeight="1" x14ac:dyDescent="0.4">
      <c r="B9" s="4" t="s">
        <v>0</v>
      </c>
    </row>
    <row r="10" spans="2:19" ht="21.95" customHeight="1" x14ac:dyDescent="0.4">
      <c r="B10" s="5" t="s">
        <v>81</v>
      </c>
      <c r="C10" s="6"/>
      <c r="D10" s="6"/>
      <c r="M10" s="56"/>
      <c r="N10" s="56"/>
      <c r="O10" s="56"/>
    </row>
    <row r="11" spans="2:19" ht="15.75" customHeight="1" x14ac:dyDescent="0.4">
      <c r="B11" s="7" t="s">
        <v>53</v>
      </c>
      <c r="C11" s="7"/>
      <c r="D11" s="7"/>
      <c r="E11" s="7"/>
      <c r="F11" s="7"/>
      <c r="G11" s="7"/>
      <c r="H11" s="7"/>
      <c r="I11" s="7"/>
      <c r="J11" s="58" t="s">
        <v>17</v>
      </c>
      <c r="K11" s="58"/>
      <c r="L11" s="58"/>
    </row>
    <row r="12" spans="2:19" ht="15.75" customHeight="1" x14ac:dyDescent="0.4">
      <c r="B12" s="7" t="s">
        <v>54</v>
      </c>
      <c r="C12" s="7"/>
      <c r="D12" s="7"/>
      <c r="E12" s="7"/>
      <c r="F12" s="7"/>
      <c r="G12" s="7"/>
      <c r="H12" s="7"/>
      <c r="I12" s="7"/>
      <c r="J12" s="58" t="s">
        <v>17</v>
      </c>
      <c r="K12" s="58"/>
      <c r="L12" s="58"/>
      <c r="M12" s="7"/>
    </row>
    <row r="13" spans="2:19" ht="15" customHeight="1" x14ac:dyDescent="0.4">
      <c r="B13" s="6"/>
      <c r="C13" s="6"/>
      <c r="D13" s="6"/>
      <c r="S13" s="8"/>
    </row>
    <row r="14" spans="2:19" ht="21.95" customHeight="1" x14ac:dyDescent="0.4">
      <c r="B14" s="5" t="s">
        <v>85</v>
      </c>
      <c r="C14" s="6"/>
      <c r="D14" s="6"/>
      <c r="M14" s="57"/>
      <c r="N14" s="57"/>
      <c r="O14" s="57"/>
    </row>
    <row r="15" spans="2:19" ht="15.75" customHeight="1" x14ac:dyDescent="0.4">
      <c r="B15" s="27" t="s">
        <v>57</v>
      </c>
      <c r="C15" s="27"/>
      <c r="D15" s="27"/>
      <c r="E15" s="27"/>
      <c r="F15" s="27"/>
      <c r="G15" s="27"/>
      <c r="H15" s="27"/>
      <c r="I15" s="27"/>
      <c r="J15" s="27"/>
      <c r="K15" s="27"/>
      <c r="L15" s="27"/>
      <c r="M15" s="27"/>
    </row>
    <row r="16" spans="2:19" ht="15.75" customHeight="1" x14ac:dyDescent="0.4">
      <c r="B16" s="26" t="s">
        <v>55</v>
      </c>
      <c r="C16" s="26"/>
      <c r="D16" s="26"/>
      <c r="E16" s="26"/>
      <c r="F16" s="26"/>
      <c r="G16" s="26"/>
      <c r="H16" s="26"/>
      <c r="I16" s="26"/>
      <c r="J16" s="26"/>
      <c r="K16" s="26"/>
      <c r="L16" s="26"/>
      <c r="M16" s="26"/>
    </row>
    <row r="17" spans="2:15" ht="15" customHeight="1" x14ac:dyDescent="0.4"/>
    <row r="18" spans="2:15" ht="21.95" customHeight="1" x14ac:dyDescent="0.4">
      <c r="B18" s="5" t="s">
        <v>86</v>
      </c>
      <c r="C18" s="6"/>
      <c r="D18" s="6"/>
      <c r="M18" s="56"/>
      <c r="N18" s="56"/>
      <c r="O18" s="56"/>
    </row>
    <row r="19" spans="2:15" ht="15.75" customHeight="1" x14ac:dyDescent="0.4">
      <c r="B19" s="7" t="s">
        <v>56</v>
      </c>
      <c r="C19" s="7"/>
      <c r="D19" s="7"/>
      <c r="E19" s="7"/>
      <c r="F19" s="7"/>
      <c r="G19" s="7"/>
      <c r="H19" s="7"/>
      <c r="I19" s="7"/>
      <c r="J19" s="59" t="s">
        <v>17</v>
      </c>
      <c r="K19" s="59"/>
      <c r="L19" s="59"/>
    </row>
    <row r="20" spans="2:15" ht="21.95" customHeight="1" x14ac:dyDescent="0.4"/>
    <row r="21" spans="2:15" ht="21.95" customHeight="1" x14ac:dyDescent="0.4">
      <c r="B21" s="3" t="s">
        <v>13</v>
      </c>
      <c r="C21" s="3"/>
      <c r="D21" s="3"/>
    </row>
    <row r="22" spans="2:15" ht="21.95" customHeight="1" x14ac:dyDescent="0.4">
      <c r="B22" s="4" t="s">
        <v>1</v>
      </c>
      <c r="N22" s="9" t="s">
        <v>51</v>
      </c>
    </row>
    <row r="23" spans="2:15" ht="21.95" customHeight="1" x14ac:dyDescent="0.4">
      <c r="B23" s="30" t="s">
        <v>15</v>
      </c>
      <c r="C23" s="30"/>
      <c r="D23" s="30"/>
      <c r="E23" s="30" t="s">
        <v>16</v>
      </c>
      <c r="F23" s="30"/>
      <c r="G23" s="30"/>
      <c r="I23" s="30" t="s">
        <v>15</v>
      </c>
      <c r="J23" s="30"/>
      <c r="K23" s="30"/>
      <c r="L23" s="30" t="s">
        <v>16</v>
      </c>
      <c r="M23" s="30"/>
      <c r="N23" s="30"/>
    </row>
    <row r="24" spans="2:15" ht="21.95" customHeight="1" x14ac:dyDescent="0.4">
      <c r="B24" s="39" t="s">
        <v>7</v>
      </c>
      <c r="C24" s="39"/>
      <c r="D24" s="39"/>
      <c r="E24" s="52"/>
      <c r="F24" s="52"/>
      <c r="G24" s="52"/>
      <c r="I24" s="39" t="s">
        <v>5</v>
      </c>
      <c r="J24" s="39"/>
      <c r="K24" s="39"/>
      <c r="L24" s="52"/>
      <c r="M24" s="52"/>
      <c r="N24" s="52"/>
    </row>
    <row r="25" spans="2:15" ht="21.95" customHeight="1" x14ac:dyDescent="0.4">
      <c r="B25" s="28" t="s">
        <v>8</v>
      </c>
      <c r="C25" s="28"/>
      <c r="D25" s="28"/>
      <c r="E25" s="53"/>
      <c r="F25" s="53"/>
      <c r="G25" s="53"/>
      <c r="I25" s="28" t="s">
        <v>38</v>
      </c>
      <c r="J25" s="28"/>
      <c r="K25" s="28"/>
      <c r="L25" s="53"/>
      <c r="M25" s="53"/>
      <c r="N25" s="53"/>
    </row>
    <row r="26" spans="2:15" ht="21.95" customHeight="1" x14ac:dyDescent="0.4">
      <c r="B26" s="28" t="s">
        <v>3</v>
      </c>
      <c r="C26" s="28"/>
      <c r="D26" s="28"/>
      <c r="E26" s="53"/>
      <c r="F26" s="53"/>
      <c r="G26" s="53"/>
      <c r="I26" s="28" t="s">
        <v>9</v>
      </c>
      <c r="J26" s="28"/>
      <c r="K26" s="28"/>
      <c r="L26" s="53"/>
      <c r="M26" s="53"/>
      <c r="N26" s="53"/>
    </row>
    <row r="27" spans="2:15" ht="21.95" customHeight="1" x14ac:dyDescent="0.4">
      <c r="B27" s="29" t="s">
        <v>4</v>
      </c>
      <c r="C27" s="29"/>
      <c r="D27" s="29"/>
      <c r="E27" s="54"/>
      <c r="F27" s="54"/>
      <c r="G27" s="54"/>
      <c r="I27" s="29" t="s">
        <v>10</v>
      </c>
      <c r="J27" s="29"/>
      <c r="K27" s="29"/>
      <c r="L27" s="54"/>
      <c r="M27" s="54"/>
      <c r="N27" s="54"/>
    </row>
    <row r="28" spans="2:15" ht="15" customHeight="1" x14ac:dyDescent="0.4"/>
    <row r="29" spans="2:15" ht="21.95" customHeight="1" x14ac:dyDescent="0.4">
      <c r="B29" s="4" t="s">
        <v>2</v>
      </c>
    </row>
    <row r="30" spans="2:15" ht="21.95" customHeight="1" x14ac:dyDescent="0.4">
      <c r="B30" s="30" t="s">
        <v>15</v>
      </c>
      <c r="C30" s="30"/>
      <c r="D30" s="30"/>
      <c r="E30" s="30" t="s">
        <v>16</v>
      </c>
      <c r="F30" s="30"/>
      <c r="G30" s="30"/>
    </row>
    <row r="31" spans="2:15" ht="21.95" customHeight="1" x14ac:dyDescent="0.4">
      <c r="B31" s="39" t="s">
        <v>6</v>
      </c>
      <c r="C31" s="39"/>
      <c r="D31" s="39"/>
      <c r="E31" s="52"/>
      <c r="F31" s="52"/>
      <c r="G31" s="52"/>
    </row>
    <row r="32" spans="2:15" ht="21.95" customHeight="1" x14ac:dyDescent="0.4">
      <c r="B32" s="29" t="s">
        <v>11</v>
      </c>
      <c r="C32" s="29"/>
      <c r="D32" s="29"/>
      <c r="E32" s="54"/>
      <c r="F32" s="54"/>
      <c r="G32" s="54"/>
    </row>
    <row r="33" spans="2:13" ht="15" customHeight="1" x14ac:dyDescent="0.4"/>
    <row r="34" spans="2:13" ht="21.95" customHeight="1" x14ac:dyDescent="0.4">
      <c r="B34" s="4" t="s">
        <v>18</v>
      </c>
    </row>
    <row r="35" spans="2:13" ht="21.95" customHeight="1" x14ac:dyDescent="0.4">
      <c r="B35" s="40" t="s">
        <v>73</v>
      </c>
      <c r="C35" s="40"/>
      <c r="D35" s="40"/>
      <c r="E35" s="37"/>
      <c r="F35" s="37"/>
      <c r="G35" s="37"/>
      <c r="H35" s="1" t="s">
        <v>72</v>
      </c>
    </row>
    <row r="36" spans="2:13" ht="15" customHeight="1" x14ac:dyDescent="0.4">
      <c r="E36" s="10"/>
      <c r="F36" s="10"/>
      <c r="G36" s="10"/>
    </row>
    <row r="37" spans="2:13" ht="21.95" customHeight="1" x14ac:dyDescent="0.4">
      <c r="B37" s="4" t="s">
        <v>19</v>
      </c>
      <c r="E37" s="10"/>
      <c r="F37" s="10"/>
      <c r="G37" s="10"/>
    </row>
    <row r="38" spans="2:13" ht="21.95" customHeight="1" x14ac:dyDescent="0.4">
      <c r="B38" s="40" t="s">
        <v>73</v>
      </c>
      <c r="C38" s="40"/>
      <c r="D38" s="40"/>
      <c r="E38" s="37"/>
      <c r="F38" s="37"/>
      <c r="G38" s="37"/>
      <c r="H38" s="1" t="s">
        <v>72</v>
      </c>
    </row>
    <row r="39" spans="2:13" ht="18" customHeight="1" x14ac:dyDescent="0.4">
      <c r="E39" s="10"/>
      <c r="F39" s="10"/>
      <c r="G39" s="10"/>
    </row>
    <row r="40" spans="2:13" ht="21.95" customHeight="1" x14ac:dyDescent="0.4">
      <c r="B40" s="3" t="s">
        <v>58</v>
      </c>
      <c r="C40" s="3"/>
      <c r="D40" s="3"/>
    </row>
    <row r="41" spans="2:13" ht="12" customHeight="1" thickBot="1" x14ac:dyDescent="0.45">
      <c r="B41" s="3"/>
      <c r="C41" s="3"/>
      <c r="D41" s="3"/>
    </row>
    <row r="42" spans="2:13" ht="35.1" customHeight="1" thickBot="1" x14ac:dyDescent="0.45">
      <c r="C42" s="11"/>
      <c r="D42" s="31" t="s">
        <v>80</v>
      </c>
      <c r="E42" s="32"/>
      <c r="F42" s="32"/>
      <c r="G42" s="33"/>
      <c r="H42" s="41" t="str">
        <f>IF(Sheet2!AY42&gt;0,"相続税申告が必要です","相続税申告は必要ありません")</f>
        <v>相続税申告は必要ありません</v>
      </c>
      <c r="I42" s="42"/>
      <c r="J42" s="42"/>
      <c r="K42" s="42"/>
      <c r="L42" s="43"/>
      <c r="M42" s="12"/>
    </row>
    <row r="43" spans="2:13" ht="15" customHeight="1" x14ac:dyDescent="0.4">
      <c r="B43" s="13"/>
      <c r="C43" s="13"/>
      <c r="D43" s="13"/>
      <c r="E43" s="13"/>
      <c r="F43" s="13"/>
      <c r="G43" s="13"/>
      <c r="M43" s="14"/>
    </row>
    <row r="44" spans="2:13" ht="21.95" customHeight="1" x14ac:dyDescent="0.4">
      <c r="C44" s="15"/>
      <c r="D44" s="34" t="s">
        <v>83</v>
      </c>
      <c r="E44" s="35"/>
      <c r="F44" s="35"/>
      <c r="G44" s="36"/>
      <c r="H44" s="44" t="str">
        <f>IF(H42="相続税申告は必要ありません","相続税額はありません",ROUNDDOWN(Sheet2!BA42/10000,0))</f>
        <v>相続税額はありません</v>
      </c>
      <c r="I44" s="45"/>
      <c r="J44" s="45"/>
      <c r="K44" s="45"/>
      <c r="L44" s="45"/>
      <c r="M44" s="16"/>
    </row>
    <row r="45" spans="2:13" ht="21.95" customHeight="1" thickBot="1" x14ac:dyDescent="0.45">
      <c r="C45" s="15"/>
      <c r="D45" s="20" t="s">
        <v>59</v>
      </c>
      <c r="E45" s="21"/>
      <c r="F45" s="21"/>
      <c r="G45" s="22"/>
      <c r="H45" s="46" t="str">
        <f>IF(Sheet2!BD44&gt;0,ROUNDDOWN(Sheet2!BD44/10000,0)*-1,"なし")</f>
        <v>なし</v>
      </c>
      <c r="I45" s="47"/>
      <c r="J45" s="47"/>
      <c r="K45" s="47"/>
      <c r="L45" s="47"/>
      <c r="M45" s="16"/>
    </row>
    <row r="46" spans="2:13" ht="35.1" customHeight="1" thickBot="1" x14ac:dyDescent="0.45">
      <c r="C46" s="15"/>
      <c r="D46" s="23" t="s">
        <v>60</v>
      </c>
      <c r="E46" s="24"/>
      <c r="F46" s="24"/>
      <c r="G46" s="25"/>
      <c r="H46" s="48" t="str">
        <f>IF(H45="なし",H44,H44+H45)</f>
        <v>相続税額はありません</v>
      </c>
      <c r="I46" s="49"/>
      <c r="J46" s="49"/>
      <c r="K46" s="49"/>
      <c r="L46" s="49"/>
      <c r="M46" s="17"/>
    </row>
    <row r="47" spans="2:13" ht="15.75" customHeight="1" x14ac:dyDescent="0.4">
      <c r="D47" s="1" t="s">
        <v>87</v>
      </c>
    </row>
    <row r="48" spans="2:13" ht="15.75" customHeight="1" x14ac:dyDescent="0.4">
      <c r="D48" s="1" t="s">
        <v>71</v>
      </c>
    </row>
    <row r="49" spans="2:13" ht="15.75" customHeight="1" x14ac:dyDescent="0.4">
      <c r="D49" s="1" t="s">
        <v>84</v>
      </c>
    </row>
    <row r="51" spans="2:13" ht="51.75" customHeight="1" x14ac:dyDescent="0.4">
      <c r="B51" s="38" t="s">
        <v>78</v>
      </c>
      <c r="C51" s="38"/>
      <c r="D51" s="38"/>
      <c r="E51" s="38"/>
      <c r="F51" s="38"/>
      <c r="G51" s="38"/>
      <c r="H51" s="38"/>
      <c r="I51" s="38"/>
      <c r="J51" s="38"/>
      <c r="K51" s="18"/>
      <c r="L51" s="19"/>
      <c r="M51" s="19"/>
    </row>
  </sheetData>
  <sheetProtection algorithmName="SHA-512" hashValue="w4aIFflRTDoO2AQ9V1Il5Lc2LSR4bqDWGT22h5fg5q7i7dCRO2X4nALbdcFkzB+oeWIUbTy6cNcWHnROgme9Ow==" saltValue="CcbKsU0yqP37kdrCdTpVow==" spinCount="100000" sheet="1" objects="1" scenarios="1" selectLockedCells="1"/>
  <mergeCells count="50">
    <mergeCell ref="M7:O7"/>
    <mergeCell ref="M10:O10"/>
    <mergeCell ref="M14:O14"/>
    <mergeCell ref="M18:O18"/>
    <mergeCell ref="I25:K25"/>
    <mergeCell ref="J11:L11"/>
    <mergeCell ref="J12:L12"/>
    <mergeCell ref="J19:L19"/>
    <mergeCell ref="B1:O1"/>
    <mergeCell ref="F3:G3"/>
    <mergeCell ref="B38:D38"/>
    <mergeCell ref="E23:G23"/>
    <mergeCell ref="E24:G24"/>
    <mergeCell ref="E25:G25"/>
    <mergeCell ref="E26:G26"/>
    <mergeCell ref="E27:G27"/>
    <mergeCell ref="E30:G30"/>
    <mergeCell ref="E31:G31"/>
    <mergeCell ref="E32:G32"/>
    <mergeCell ref="E35:G35"/>
    <mergeCell ref="L24:N24"/>
    <mergeCell ref="L25:N25"/>
    <mergeCell ref="L26:N26"/>
    <mergeCell ref="L27:N27"/>
    <mergeCell ref="B51:J51"/>
    <mergeCell ref="B23:D23"/>
    <mergeCell ref="B24:D24"/>
    <mergeCell ref="B25:D25"/>
    <mergeCell ref="B26:D26"/>
    <mergeCell ref="B27:D27"/>
    <mergeCell ref="B30:D30"/>
    <mergeCell ref="B31:D31"/>
    <mergeCell ref="B32:D32"/>
    <mergeCell ref="B35:D35"/>
    <mergeCell ref="H42:L42"/>
    <mergeCell ref="H44:L44"/>
    <mergeCell ref="H45:L45"/>
    <mergeCell ref="H46:L46"/>
    <mergeCell ref="I23:K23"/>
    <mergeCell ref="I24:K24"/>
    <mergeCell ref="D45:G45"/>
    <mergeCell ref="D46:G46"/>
    <mergeCell ref="B16:M16"/>
    <mergeCell ref="B15:M15"/>
    <mergeCell ref="I26:K26"/>
    <mergeCell ref="I27:K27"/>
    <mergeCell ref="L23:N23"/>
    <mergeCell ref="D42:G42"/>
    <mergeCell ref="D44:G44"/>
    <mergeCell ref="E38:G38"/>
  </mergeCells>
  <phoneticPr fontId="2"/>
  <dataValidations count="2">
    <dataValidation type="list" allowBlank="1" showInputMessage="1" showErrorMessage="1" sqref="M7" xr:uid="{63683CB0-923D-4486-9690-21828C01E808}">
      <formula1>"未選択,あり,なし"</formula1>
    </dataValidation>
    <dataValidation type="list" allowBlank="1" showInputMessage="1" showErrorMessage="1" sqref="M14" xr:uid="{7EBBDF4F-D02D-4AF8-8F90-466E7B5B1742}">
      <formula1>"未選択,なし,父親もしくは母親のみご健在,両親ともにご健在"</formula1>
    </dataValidation>
  </dataValidations>
  <hyperlinks>
    <hyperlink ref="J11" r:id="rId1" xr:uid="{4E3B4088-26B1-422F-8A61-6316B1F22E9E}"/>
    <hyperlink ref="J12" r:id="rId2" xr:uid="{9C9F578E-D783-4A0E-BEA4-9C48C48EFB4C}"/>
    <hyperlink ref="J19" r:id="rId3" xr:uid="{DA93056D-AD16-4882-A34F-BB0547A1D5F4}"/>
  </hyperlinks>
  <pageMargins left="0.70866141732283472" right="0.70866141732283472" top="0.55118110236220474" bottom="0.35433070866141736" header="0.31496062992125984" footer="0.31496062992125984"/>
  <pageSetup paperSize="9" scale="75" fitToWidth="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BCA1D-2711-4C64-AF4F-A9E6101DC59C}">
  <dimension ref="A1"/>
  <sheetViews>
    <sheetView workbookViewId="0">
      <selection activeCell="L24" sqref="L24:N24"/>
    </sheetView>
  </sheetViews>
  <sheetFormatPr defaultRowHeight="18.75" x14ac:dyDescent="0.4"/>
  <sheetData/>
  <sheetProtection algorithmName="SHA-512" hashValue="RadLaEaARvVgqNRE3YhrsIzVQ6mMvkrDTCBBm7UDbYq67W1nxtWfbA5Q3t6yPKK2LsgYZBrT+EFzTuZGMwfhJA==" saltValue="YZZsZ54bTFxoSZmamrGBrQ==" spinCount="100000" sheet="1" objects="1" scenarios="1" selectLockedCell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09AB5-5B41-463B-89B5-CBDD9D7DBEFC}">
  <dimension ref="AB32:BD76"/>
  <sheetViews>
    <sheetView workbookViewId="0">
      <selection activeCell="L24" sqref="L24:N24"/>
    </sheetView>
  </sheetViews>
  <sheetFormatPr defaultRowHeight="18.75" x14ac:dyDescent="0.4"/>
  <cols>
    <col min="1" max="29" width="9" style="63"/>
    <col min="30" max="31" width="9" style="75" customWidth="1"/>
    <col min="32" max="32" width="9" style="76" customWidth="1"/>
    <col min="33" max="33" width="9" style="75" customWidth="1"/>
    <col min="34" max="38" width="9" style="63" customWidth="1"/>
    <col min="39" max="39" width="9" style="75" customWidth="1"/>
    <col min="40" max="56" width="9" style="63" customWidth="1"/>
    <col min="57" max="16384" width="9" style="63"/>
  </cols>
  <sheetData>
    <row r="32" spans="29:56" x14ac:dyDescent="0.4">
      <c r="AC32" s="60"/>
      <c r="AD32" s="61"/>
      <c r="AE32" s="61"/>
      <c r="AF32" s="62"/>
      <c r="AG32" s="61"/>
      <c r="AH32" s="60"/>
      <c r="AI32" s="60"/>
      <c r="AJ32" s="60"/>
      <c r="AK32" s="60"/>
      <c r="AL32" s="60"/>
      <c r="AM32" s="61"/>
      <c r="AN32" s="60"/>
      <c r="AO32" s="60"/>
      <c r="AP32" s="60"/>
      <c r="AQ32" s="60"/>
      <c r="AR32" s="60"/>
      <c r="AS32" s="60"/>
      <c r="AT32" s="60"/>
      <c r="AU32" s="60"/>
      <c r="AV32" s="60"/>
      <c r="AW32" s="60"/>
      <c r="AX32" s="60"/>
      <c r="AY32" s="60"/>
      <c r="AZ32" s="60"/>
      <c r="BA32" s="60"/>
      <c r="BB32" s="60"/>
      <c r="BC32" s="60"/>
      <c r="BD32" s="60"/>
    </row>
    <row r="33" spans="28:56" x14ac:dyDescent="0.4">
      <c r="AB33" s="78"/>
      <c r="AC33" s="68"/>
      <c r="AD33" s="65"/>
      <c r="AE33" s="65"/>
      <c r="AF33" s="67"/>
      <c r="AG33" s="65"/>
      <c r="AH33" s="68"/>
      <c r="AI33" s="68"/>
      <c r="AJ33" s="68"/>
      <c r="AK33" s="68"/>
      <c r="AL33" s="68"/>
      <c r="AM33" s="65"/>
      <c r="AN33" s="68"/>
      <c r="AO33" s="68"/>
      <c r="AP33" s="68"/>
      <c r="AQ33" s="68"/>
      <c r="AR33" s="68"/>
      <c r="AS33" s="68"/>
      <c r="AT33" s="68"/>
      <c r="AU33" s="68"/>
      <c r="AV33" s="68"/>
      <c r="AW33" s="68"/>
      <c r="AX33" s="68"/>
      <c r="AY33" s="60"/>
      <c r="AZ33" s="60"/>
      <c r="BA33" s="60"/>
      <c r="BB33" s="60"/>
      <c r="BC33" s="60"/>
      <c r="BD33" s="60"/>
    </row>
    <row r="34" spans="28:56" x14ac:dyDescent="0.4">
      <c r="AB34" s="78"/>
      <c r="AC34" s="68"/>
      <c r="AD34" s="65"/>
      <c r="AE34" s="65"/>
      <c r="AF34" s="67"/>
      <c r="AG34" s="65"/>
      <c r="AH34" s="68"/>
      <c r="AI34" s="68"/>
      <c r="AJ34" s="68"/>
      <c r="AK34" s="68"/>
      <c r="AL34" s="68"/>
      <c r="AM34" s="65"/>
      <c r="AN34" s="68"/>
      <c r="AO34" s="68"/>
      <c r="AP34" s="68"/>
      <c r="AQ34" s="68"/>
      <c r="AR34" s="68"/>
      <c r="AS34" s="68"/>
      <c r="AT34" s="68"/>
      <c r="AU34" s="68"/>
      <c r="AV34" s="68"/>
      <c r="AW34" s="68"/>
      <c r="AX34" s="68"/>
      <c r="AY34" s="60"/>
      <c r="AZ34" s="60"/>
      <c r="BA34" s="60"/>
      <c r="BB34" s="60"/>
      <c r="BC34" s="60"/>
      <c r="BD34" s="60"/>
    </row>
    <row r="35" spans="28:56" ht="18.75" customHeight="1" x14ac:dyDescent="0.4">
      <c r="AB35" s="78"/>
      <c r="AC35" s="68"/>
      <c r="AD35" s="65"/>
      <c r="AE35" s="65"/>
      <c r="AF35" s="67"/>
      <c r="AG35" s="65"/>
      <c r="AH35" s="68"/>
      <c r="AI35" s="68"/>
      <c r="AJ35" s="68"/>
      <c r="AK35" s="68"/>
      <c r="AL35" s="68"/>
      <c r="AM35" s="65"/>
      <c r="AN35" s="68"/>
      <c r="AO35" s="68"/>
      <c r="AP35" s="68"/>
      <c r="AQ35" s="68"/>
      <c r="AR35" s="68"/>
      <c r="AS35" s="68"/>
      <c r="AT35" s="68"/>
      <c r="AU35" s="68"/>
      <c r="AV35" s="68"/>
      <c r="AW35" s="68"/>
      <c r="AX35" s="68"/>
      <c r="AY35" s="60"/>
      <c r="AZ35" s="60"/>
      <c r="BA35" s="60"/>
      <c r="BB35" s="60"/>
      <c r="BC35" s="60"/>
      <c r="BD35" s="60"/>
    </row>
    <row r="36" spans="28:56" ht="18.75" customHeight="1" x14ac:dyDescent="0.4">
      <c r="AB36" s="78"/>
      <c r="AC36" s="68"/>
      <c r="AD36" s="65" t="s">
        <v>23</v>
      </c>
      <c r="AE36" s="65"/>
      <c r="AF36" s="67"/>
      <c r="AG36" s="65"/>
      <c r="AH36" s="68"/>
      <c r="AI36" s="68" t="s">
        <v>24</v>
      </c>
      <c r="AJ36" s="68"/>
      <c r="AK36" s="68"/>
      <c r="AL36" s="68" t="s">
        <v>30</v>
      </c>
      <c r="AM36" s="65"/>
      <c r="AN36" s="68"/>
      <c r="AO36" s="68" t="s">
        <v>42</v>
      </c>
      <c r="AP36" s="68"/>
      <c r="AQ36" s="68"/>
      <c r="AR36" s="68"/>
      <c r="AS36" s="68"/>
      <c r="AT36" s="68"/>
      <c r="AU36" s="68"/>
      <c r="AV36" s="68" t="s">
        <v>50</v>
      </c>
      <c r="AW36" s="68"/>
      <c r="AX36" s="68"/>
      <c r="AY36" s="60"/>
      <c r="AZ36" s="60"/>
      <c r="BA36" s="60"/>
      <c r="BB36" s="60"/>
      <c r="BC36" s="60" t="s">
        <v>61</v>
      </c>
      <c r="BD36" s="60"/>
    </row>
    <row r="37" spans="28:56" ht="18.75" customHeight="1" x14ac:dyDescent="0.4">
      <c r="AB37" s="78"/>
      <c r="AC37" s="68"/>
      <c r="AD37" s="79" t="s">
        <v>20</v>
      </c>
      <c r="AE37" s="79"/>
      <c r="AF37" s="67" t="s">
        <v>21</v>
      </c>
      <c r="AG37" s="73" t="s">
        <v>22</v>
      </c>
      <c r="AH37" s="68"/>
      <c r="AI37" s="67" t="s">
        <v>43</v>
      </c>
      <c r="AJ37" s="67" t="s">
        <v>44</v>
      </c>
      <c r="AK37" s="68"/>
      <c r="AL37" s="67" t="s">
        <v>15</v>
      </c>
      <c r="AM37" s="73" t="s">
        <v>16</v>
      </c>
      <c r="AN37" s="68"/>
      <c r="AO37" s="67" t="s">
        <v>43</v>
      </c>
      <c r="AP37" s="67" t="s">
        <v>46</v>
      </c>
      <c r="AQ37" s="67" t="s">
        <v>48</v>
      </c>
      <c r="AR37" s="67" t="s">
        <v>44</v>
      </c>
      <c r="AS37" s="67" t="s">
        <v>47</v>
      </c>
      <c r="AT37" s="67" t="s">
        <v>48</v>
      </c>
      <c r="AU37" s="68"/>
      <c r="AV37" s="67" t="s">
        <v>43</v>
      </c>
      <c r="AW37" s="67" t="s">
        <v>21</v>
      </c>
      <c r="AX37" s="67" t="s">
        <v>22</v>
      </c>
      <c r="AY37" s="64" t="s">
        <v>75</v>
      </c>
      <c r="AZ37" s="64" t="s">
        <v>77</v>
      </c>
      <c r="BA37" s="64" t="s">
        <v>76</v>
      </c>
      <c r="BB37" s="60"/>
      <c r="BC37" s="62" t="s">
        <v>15</v>
      </c>
      <c r="BD37" s="62" t="s">
        <v>16</v>
      </c>
    </row>
    <row r="38" spans="28:56" ht="18.75" customHeight="1" x14ac:dyDescent="0.4">
      <c r="AB38" s="78"/>
      <c r="AC38" s="68"/>
      <c r="AD38" s="65">
        <v>1</v>
      </c>
      <c r="AE38" s="65">
        <v>10000000</v>
      </c>
      <c r="AF38" s="66">
        <v>0.1</v>
      </c>
      <c r="AG38" s="65">
        <v>0</v>
      </c>
      <c r="AH38" s="68"/>
      <c r="AI38" s="67" t="s">
        <v>25</v>
      </c>
      <c r="AJ38" s="67">
        <f>IF(相続税試算シート!M7="あり",1,0)</f>
        <v>0</v>
      </c>
      <c r="AK38" s="68"/>
      <c r="AL38" s="68" t="s">
        <v>35</v>
      </c>
      <c r="AM38" s="65">
        <f>(SUM(相続税試算シート!E24:E27)+SUM(相続税試算シート!L24:L27)-SUM(相続税試算シート!L25:L26))*10000</f>
        <v>0</v>
      </c>
      <c r="AN38" s="68"/>
      <c r="AO38" s="67" t="s">
        <v>25</v>
      </c>
      <c r="AP38" s="69">
        <f>IF(AJ38=0,0,IF(AJ39&gt;0,1/2,IF(AJ40&gt;0,2/3,IF(AJ41&gt;0,3/4,1))))</f>
        <v>0</v>
      </c>
      <c r="AQ38" s="70">
        <f>AM$49*AP38</f>
        <v>0</v>
      </c>
      <c r="AR38" s="67">
        <f>AJ38</f>
        <v>0</v>
      </c>
      <c r="AS38" s="69">
        <f>IF(AR38=0,0,AP38)</f>
        <v>0</v>
      </c>
      <c r="AT38" s="65">
        <f>ROUNDDOWN(AM$49*AS38,-3)</f>
        <v>0</v>
      </c>
      <c r="AU38" s="68"/>
      <c r="AV38" s="67" t="s">
        <v>25</v>
      </c>
      <c r="AW38" s="67">
        <f>IF(AT38&gt;0,VLOOKUP(AT38,$AD$38:$AG$45,3),0)</f>
        <v>0</v>
      </c>
      <c r="AX38" s="70">
        <f>IF(AT38&gt;0,VLOOKUP(AT38,$AD$38:$AG$45,4),0)</f>
        <v>0</v>
      </c>
      <c r="AY38" s="70">
        <f>ROUNDDOWN(AT38*AW38-AX38,-2)*AR38</f>
        <v>0</v>
      </c>
      <c r="AZ38" s="70">
        <f>AM$47*AP38</f>
        <v>0</v>
      </c>
      <c r="BA38" s="65">
        <f>IF(AZ38&gt;0,ROUNDDOWN(AY$42*AZ38/AZ$42,-2),0)</f>
        <v>0</v>
      </c>
      <c r="BB38" s="60"/>
      <c r="BC38" s="68" t="s">
        <v>64</v>
      </c>
      <c r="BD38" s="71">
        <f>AM47*AP38</f>
        <v>0</v>
      </c>
    </row>
    <row r="39" spans="28:56" ht="18.75" customHeight="1" x14ac:dyDescent="0.4">
      <c r="AB39" s="78"/>
      <c r="AC39" s="68"/>
      <c r="AD39" s="65">
        <f>AE38+1</f>
        <v>10000001</v>
      </c>
      <c r="AE39" s="65">
        <v>30000000</v>
      </c>
      <c r="AF39" s="66">
        <v>0.15</v>
      </c>
      <c r="AG39" s="65">
        <v>500000</v>
      </c>
      <c r="AH39" s="68"/>
      <c r="AI39" s="67" t="s">
        <v>26</v>
      </c>
      <c r="AJ39" s="67">
        <f>相続税試算シート!M10</f>
        <v>0</v>
      </c>
      <c r="AK39" s="68"/>
      <c r="AL39" s="68" t="s">
        <v>36</v>
      </c>
      <c r="AM39" s="65">
        <f>相続税試算シート!L25*10000</f>
        <v>0</v>
      </c>
      <c r="AN39" s="68"/>
      <c r="AO39" s="67" t="s">
        <v>26</v>
      </c>
      <c r="AP39" s="69">
        <f>IF(AJ39=0,0,IF(AJ38=0,1,1/2))</f>
        <v>0</v>
      </c>
      <c r="AQ39" s="70">
        <f t="shared" ref="AQ39:AQ42" si="0">AM$49*AP39</f>
        <v>0</v>
      </c>
      <c r="AR39" s="67">
        <f t="shared" ref="AR39:AR41" si="1">AJ39</f>
        <v>0</v>
      </c>
      <c r="AS39" s="69">
        <f>IF(AR39=0,0,AP39/AR39)</f>
        <v>0</v>
      </c>
      <c r="AT39" s="65">
        <f t="shared" ref="AT39:AT40" si="2">ROUNDDOWN(AM$49*AS39,-3)</f>
        <v>0</v>
      </c>
      <c r="AU39" s="68"/>
      <c r="AV39" s="67" t="s">
        <v>26</v>
      </c>
      <c r="AW39" s="67">
        <f t="shared" ref="AW39:AW41" si="3">IF(AT39&gt;0,VLOOKUP(AT39,$AD$38:$AG$45,3),0)</f>
        <v>0</v>
      </c>
      <c r="AX39" s="70">
        <f t="shared" ref="AX39:AX41" si="4">IF(AT39&gt;0,VLOOKUP(AT39,$AD$38:$AG$45,4),0)</f>
        <v>0</v>
      </c>
      <c r="AY39" s="70">
        <f t="shared" ref="AY39" si="5">ROUNDDOWN(AT39*AW39-AX39,-2)*AR39</f>
        <v>0</v>
      </c>
      <c r="AZ39" s="70">
        <f t="shared" ref="AZ39:AZ41" si="6">AM$47*AP39</f>
        <v>0</v>
      </c>
      <c r="BA39" s="65">
        <f t="shared" ref="BA39:BA40" si="7">IF(AZ39&gt;0,ROUNDDOWN(AY$42*AZ39/AZ$42,-2),0)</f>
        <v>0</v>
      </c>
      <c r="BB39" s="60"/>
      <c r="BC39" s="68" t="s">
        <v>63</v>
      </c>
      <c r="BD39" s="68"/>
    </row>
    <row r="40" spans="28:56" ht="18.75" customHeight="1" x14ac:dyDescent="0.4">
      <c r="AB40" s="78"/>
      <c r="AC40" s="68"/>
      <c r="AD40" s="65">
        <f t="shared" ref="AD40:AD45" si="8">AE39+1</f>
        <v>30000001</v>
      </c>
      <c r="AE40" s="65">
        <v>50000000</v>
      </c>
      <c r="AF40" s="66">
        <v>0.2</v>
      </c>
      <c r="AG40" s="65">
        <v>2000000</v>
      </c>
      <c r="AH40" s="68"/>
      <c r="AI40" s="67" t="s">
        <v>27</v>
      </c>
      <c r="AJ40" s="67">
        <f>IF(相続税試算シート!M14="両親ともにご健在",2,IF(相続税試算シート!M14="父親もしくは母親のみご健在",1,0))</f>
        <v>0</v>
      </c>
      <c r="AK40" s="68"/>
      <c r="AL40" s="68" t="s">
        <v>37</v>
      </c>
      <c r="AM40" s="65">
        <f>相続税試算シート!L26*10000</f>
        <v>0</v>
      </c>
      <c r="AN40" s="68"/>
      <c r="AO40" s="67" t="s">
        <v>27</v>
      </c>
      <c r="AP40" s="69">
        <f>IF(AJ40=0,0,IF(AJ39&gt;0,0,IF(AJ38=0,1,1/3)))</f>
        <v>0</v>
      </c>
      <c r="AQ40" s="70">
        <f t="shared" si="0"/>
        <v>0</v>
      </c>
      <c r="AR40" s="67">
        <f t="shared" si="1"/>
        <v>0</v>
      </c>
      <c r="AS40" s="69">
        <f>IF(AR40=0,0,AP40/AR40)</f>
        <v>0</v>
      </c>
      <c r="AT40" s="65">
        <f t="shared" si="2"/>
        <v>0</v>
      </c>
      <c r="AU40" s="68"/>
      <c r="AV40" s="67" t="s">
        <v>27</v>
      </c>
      <c r="AW40" s="67">
        <f t="shared" si="3"/>
        <v>0</v>
      </c>
      <c r="AX40" s="70">
        <f t="shared" si="4"/>
        <v>0</v>
      </c>
      <c r="AY40" s="70">
        <f>ROUNDDOWN(AT40*AW40-AX40,-2)*AR40</f>
        <v>0</v>
      </c>
      <c r="AZ40" s="70">
        <f>AM$47*AP40</f>
        <v>0</v>
      </c>
      <c r="BA40" s="65">
        <f t="shared" si="7"/>
        <v>0</v>
      </c>
      <c r="BB40" s="60"/>
      <c r="BC40" s="68" t="s">
        <v>62</v>
      </c>
      <c r="BD40" s="65">
        <f>IF(BD38&gt;160000000,BD38,160000000)</f>
        <v>160000000</v>
      </c>
    </row>
    <row r="41" spans="28:56" ht="18.75" customHeight="1" x14ac:dyDescent="0.4">
      <c r="AB41" s="78"/>
      <c r="AC41" s="68"/>
      <c r="AD41" s="65">
        <f t="shared" si="8"/>
        <v>50000001</v>
      </c>
      <c r="AE41" s="65">
        <v>100000000</v>
      </c>
      <c r="AF41" s="66">
        <v>0.3</v>
      </c>
      <c r="AG41" s="65">
        <v>7000000</v>
      </c>
      <c r="AH41" s="68"/>
      <c r="AI41" s="67" t="s">
        <v>28</v>
      </c>
      <c r="AJ41" s="67">
        <f>相続税試算シート!M18</f>
        <v>0</v>
      </c>
      <c r="AK41" s="68"/>
      <c r="AL41" s="68" t="s">
        <v>32</v>
      </c>
      <c r="AM41" s="65">
        <f>相続税試算シート!E35*10000</f>
        <v>0</v>
      </c>
      <c r="AN41" s="68"/>
      <c r="AO41" s="67" t="s">
        <v>28</v>
      </c>
      <c r="AP41" s="69">
        <f>IF(AJ41=0,0,IF(OR(AJ39&gt;0,AJ40&gt;0),0,IF(AJ38=0,1,1/4)))</f>
        <v>0</v>
      </c>
      <c r="AQ41" s="70">
        <f>AM$49*AP41</f>
        <v>0</v>
      </c>
      <c r="AR41" s="67">
        <f t="shared" si="1"/>
        <v>0</v>
      </c>
      <c r="AS41" s="69">
        <f t="shared" ref="AS41" si="9">IF(AR41=0,0,AP41/AR41)</f>
        <v>0</v>
      </c>
      <c r="AT41" s="65">
        <f>ROUNDDOWN(AM$49*AS41,-3)</f>
        <v>0</v>
      </c>
      <c r="AU41" s="68"/>
      <c r="AV41" s="67" t="s">
        <v>28</v>
      </c>
      <c r="AW41" s="67">
        <f t="shared" si="3"/>
        <v>0</v>
      </c>
      <c r="AX41" s="70">
        <f t="shared" si="4"/>
        <v>0</v>
      </c>
      <c r="AY41" s="70">
        <f>ROUNDDOWN(AT41*AW41-AX41,-2)*AR41</f>
        <v>0</v>
      </c>
      <c r="AZ41" s="70">
        <f t="shared" si="6"/>
        <v>0</v>
      </c>
      <c r="BA41" s="65">
        <f>IF(AZ41&gt;0,ROUNDDOWN(AY$42*AZ41/AZ$42*1.2,-2),0)</f>
        <v>0</v>
      </c>
      <c r="BB41" s="60"/>
      <c r="BC41" s="68" t="s">
        <v>65</v>
      </c>
      <c r="BD41" s="71">
        <f>AM47</f>
        <v>0</v>
      </c>
    </row>
    <row r="42" spans="28:56" ht="18.75" customHeight="1" x14ac:dyDescent="0.4">
      <c r="AB42" s="78"/>
      <c r="AC42" s="68"/>
      <c r="AD42" s="65">
        <f>AE41+1</f>
        <v>100000001</v>
      </c>
      <c r="AE42" s="65">
        <v>200000000</v>
      </c>
      <c r="AF42" s="66">
        <v>0.4</v>
      </c>
      <c r="AG42" s="65">
        <v>17000000</v>
      </c>
      <c r="AH42" s="68"/>
      <c r="AI42" s="68"/>
      <c r="AJ42" s="67"/>
      <c r="AK42" s="68"/>
      <c r="AL42" s="68" t="s">
        <v>74</v>
      </c>
      <c r="AM42" s="65">
        <f>-IF(5000000*AJ43&gt;AM39,AM39,5000000*AJ43)</f>
        <v>0</v>
      </c>
      <c r="AN42" s="68"/>
      <c r="AO42" s="67" t="s">
        <v>45</v>
      </c>
      <c r="AP42" s="69">
        <f>SUM(AP38:AP41)</f>
        <v>0</v>
      </c>
      <c r="AQ42" s="70">
        <f t="shared" si="0"/>
        <v>0</v>
      </c>
      <c r="AR42" s="72">
        <f>SUM(AR38:AR41)</f>
        <v>0</v>
      </c>
      <c r="AS42" s="69" t="s">
        <v>49</v>
      </c>
      <c r="AT42" s="73" t="s">
        <v>49</v>
      </c>
      <c r="AU42" s="68"/>
      <c r="AV42" s="67" t="s">
        <v>45</v>
      </c>
      <c r="AW42" s="67" t="s">
        <v>49</v>
      </c>
      <c r="AX42" s="73" t="s">
        <v>49</v>
      </c>
      <c r="AY42" s="70">
        <f>SUM(AY38:AY41)</f>
        <v>0</v>
      </c>
      <c r="AZ42" s="70">
        <f>SUM(AZ38:AZ41)</f>
        <v>0</v>
      </c>
      <c r="BA42" s="65">
        <f>SUM(BA38:BA41)</f>
        <v>0</v>
      </c>
      <c r="BB42" s="60"/>
      <c r="BC42" s="68" t="s">
        <v>66</v>
      </c>
      <c r="BD42" s="65">
        <f>IF(BD40&lt;BD41,BD40,BD41)</f>
        <v>0</v>
      </c>
    </row>
    <row r="43" spans="28:56" ht="18.75" customHeight="1" x14ac:dyDescent="0.4">
      <c r="AB43" s="78"/>
      <c r="AC43" s="68"/>
      <c r="AD43" s="65">
        <f t="shared" si="8"/>
        <v>200000001</v>
      </c>
      <c r="AE43" s="65">
        <v>300000000</v>
      </c>
      <c r="AF43" s="66">
        <v>0.45</v>
      </c>
      <c r="AG43" s="65">
        <v>27000000</v>
      </c>
      <c r="AH43" s="68"/>
      <c r="AI43" s="67" t="s">
        <v>29</v>
      </c>
      <c r="AJ43" s="67">
        <f>AJ38+IF(AJ39&gt;0,AJ39,IF(AJ40&gt;0,AJ40,AJ41))</f>
        <v>0</v>
      </c>
      <c r="AK43" s="68"/>
      <c r="AL43" s="68" t="s">
        <v>31</v>
      </c>
      <c r="AM43" s="65">
        <f>-IF(5000000*AJ43&gt;AM40,AM40,5000000*AJ43)</f>
        <v>0</v>
      </c>
      <c r="AN43" s="68"/>
      <c r="AO43" s="68"/>
      <c r="AP43" s="68"/>
      <c r="AQ43" s="68"/>
      <c r="AR43" s="68"/>
      <c r="AS43" s="68"/>
      <c r="AT43" s="68"/>
      <c r="AU43" s="68"/>
      <c r="AV43" s="68"/>
      <c r="AW43" s="68"/>
      <c r="AX43" s="68"/>
      <c r="AY43" s="60"/>
      <c r="AZ43" s="74" t="s">
        <v>70</v>
      </c>
      <c r="BA43" s="74"/>
      <c r="BB43" s="60"/>
      <c r="BC43" s="67" t="s">
        <v>67</v>
      </c>
      <c r="BD43" s="65">
        <f>IF(BD41&gt;0,ROUNDDOWN(AY42*BD42/BD41,-2),0)</f>
        <v>0</v>
      </c>
    </row>
    <row r="44" spans="28:56" ht="18.75" customHeight="1" x14ac:dyDescent="0.4">
      <c r="AB44" s="78"/>
      <c r="AC44" s="68"/>
      <c r="AD44" s="65">
        <f t="shared" si="8"/>
        <v>300000001</v>
      </c>
      <c r="AE44" s="65">
        <v>600000000</v>
      </c>
      <c r="AF44" s="66">
        <v>0.5</v>
      </c>
      <c r="AG44" s="65">
        <v>42000000</v>
      </c>
      <c r="AH44" s="68"/>
      <c r="AI44" s="68"/>
      <c r="AJ44" s="68"/>
      <c r="AK44" s="68"/>
      <c r="AL44" s="68" t="s">
        <v>33</v>
      </c>
      <c r="AM44" s="65">
        <f>-SUM(相続税試算シート!E31:E32)*10000</f>
        <v>0</v>
      </c>
      <c r="AN44" s="68"/>
      <c r="AO44" s="68"/>
      <c r="AP44" s="68"/>
      <c r="AQ44" s="68"/>
      <c r="AR44" s="68"/>
      <c r="AS44" s="68"/>
      <c r="AT44" s="68"/>
      <c r="AU44" s="68"/>
      <c r="AV44" s="68"/>
      <c r="AW44" s="68"/>
      <c r="AX44" s="68"/>
      <c r="AY44" s="60"/>
      <c r="AZ44" s="60"/>
      <c r="BA44" s="60"/>
      <c r="BB44" s="60"/>
      <c r="BC44" s="73" t="s">
        <v>69</v>
      </c>
      <c r="BD44" s="65">
        <f>IF(BD43&lt;BA38,BD43,BA38)</f>
        <v>0</v>
      </c>
    </row>
    <row r="45" spans="28:56" ht="18.75" customHeight="1" x14ac:dyDescent="0.4">
      <c r="AB45" s="78"/>
      <c r="AC45" s="68"/>
      <c r="AD45" s="65">
        <f t="shared" si="8"/>
        <v>600000001</v>
      </c>
      <c r="AE45" s="65"/>
      <c r="AF45" s="66">
        <v>0.55000000000000004</v>
      </c>
      <c r="AG45" s="65">
        <v>72000000</v>
      </c>
      <c r="AH45" s="68"/>
      <c r="AI45" s="68"/>
      <c r="AJ45" s="68"/>
      <c r="AK45" s="68"/>
      <c r="AL45" s="68" t="s">
        <v>34</v>
      </c>
      <c r="AM45" s="65">
        <f>IF(SUM(AM38:AM44)&gt;0,SUM(AM38:AM44),0)</f>
        <v>0</v>
      </c>
      <c r="AN45" s="68"/>
      <c r="AO45" s="68"/>
      <c r="AP45" s="68"/>
      <c r="AQ45" s="68"/>
      <c r="AR45" s="68"/>
      <c r="AS45" s="68"/>
      <c r="AT45" s="68"/>
      <c r="AU45" s="68"/>
      <c r="AV45" s="68"/>
      <c r="AW45" s="68"/>
      <c r="AX45" s="68"/>
      <c r="AY45" s="60"/>
      <c r="AZ45" s="60"/>
      <c r="BA45" s="60"/>
      <c r="BB45" s="60"/>
      <c r="BC45" s="60"/>
      <c r="BD45" s="60"/>
    </row>
    <row r="46" spans="28:56" ht="18.75" customHeight="1" x14ac:dyDescent="0.4">
      <c r="AB46" s="78"/>
      <c r="AC46" s="68"/>
      <c r="AD46" s="65"/>
      <c r="AE46" s="65"/>
      <c r="AF46" s="67"/>
      <c r="AG46" s="65"/>
      <c r="AH46" s="68"/>
      <c r="AI46" s="68"/>
      <c r="AJ46" s="68"/>
      <c r="AK46" s="68"/>
      <c r="AL46" s="68" t="s">
        <v>39</v>
      </c>
      <c r="AM46" s="65">
        <f>相続税試算シート!E38*10000</f>
        <v>0</v>
      </c>
      <c r="AN46" s="68"/>
      <c r="AO46" s="68"/>
      <c r="AP46" s="68"/>
      <c r="AQ46" s="68"/>
      <c r="AR46" s="68"/>
      <c r="AS46" s="68"/>
      <c r="AT46" s="68"/>
      <c r="AU46" s="68"/>
      <c r="AV46" s="68"/>
      <c r="AW46" s="68"/>
      <c r="AX46" s="68"/>
      <c r="AY46" s="60"/>
      <c r="AZ46" s="60"/>
      <c r="BA46" s="60"/>
      <c r="BB46" s="60"/>
      <c r="BC46" s="60"/>
      <c r="BD46" s="60"/>
    </row>
    <row r="47" spans="28:56" ht="18.75" customHeight="1" x14ac:dyDescent="0.4">
      <c r="AB47" s="78"/>
      <c r="AC47" s="68"/>
      <c r="AD47" s="65"/>
      <c r="AE47" s="65"/>
      <c r="AF47" s="67"/>
      <c r="AG47" s="65"/>
      <c r="AH47" s="68"/>
      <c r="AI47" s="68"/>
      <c r="AJ47" s="68"/>
      <c r="AK47" s="68"/>
      <c r="AL47" s="68" t="s">
        <v>68</v>
      </c>
      <c r="AM47" s="65">
        <f>SUM(AM45:AM46)</f>
        <v>0</v>
      </c>
      <c r="AN47" s="68"/>
      <c r="AO47" s="68"/>
      <c r="AP47" s="68"/>
      <c r="AQ47" s="68"/>
      <c r="AR47" s="68"/>
      <c r="AS47" s="68"/>
      <c r="AT47" s="68"/>
      <c r="AU47" s="68"/>
      <c r="AV47" s="68"/>
      <c r="AW47" s="68"/>
      <c r="AX47" s="68"/>
      <c r="AY47" s="60"/>
      <c r="AZ47" s="60"/>
      <c r="BA47" s="60"/>
      <c r="BB47" s="60"/>
      <c r="BC47" s="60"/>
      <c r="BD47" s="60"/>
    </row>
    <row r="48" spans="28:56" ht="18.75" customHeight="1" x14ac:dyDescent="0.4">
      <c r="AB48" s="78"/>
      <c r="AC48" s="68"/>
      <c r="AD48" s="65"/>
      <c r="AE48" s="65"/>
      <c r="AF48" s="67"/>
      <c r="AG48" s="65"/>
      <c r="AH48" s="68"/>
      <c r="AI48" s="68"/>
      <c r="AJ48" s="68"/>
      <c r="AK48" s="68"/>
      <c r="AL48" s="68" t="s">
        <v>40</v>
      </c>
      <c r="AM48" s="77">
        <f>(30000000+6000000*AJ43)*-1</f>
        <v>-30000000</v>
      </c>
      <c r="AN48" s="68"/>
      <c r="AO48" s="68"/>
      <c r="AP48" s="68"/>
      <c r="AQ48" s="68"/>
      <c r="AR48" s="68"/>
      <c r="AS48" s="68"/>
      <c r="AT48" s="68"/>
      <c r="AU48" s="68"/>
      <c r="AV48" s="68"/>
      <c r="AW48" s="68"/>
      <c r="AX48" s="68"/>
      <c r="AY48" s="60"/>
      <c r="AZ48" s="60"/>
      <c r="BA48" s="60"/>
      <c r="BB48" s="60"/>
      <c r="BC48" s="60"/>
      <c r="BD48" s="60"/>
    </row>
    <row r="49" spans="28:56" ht="18.75" customHeight="1" x14ac:dyDescent="0.4">
      <c r="AB49" s="78"/>
      <c r="AC49" s="68"/>
      <c r="AD49" s="65"/>
      <c r="AE49" s="65"/>
      <c r="AF49" s="67"/>
      <c r="AG49" s="65"/>
      <c r="AH49" s="68"/>
      <c r="AI49" s="68"/>
      <c r="AJ49" s="68"/>
      <c r="AK49" s="68"/>
      <c r="AL49" s="68" t="s">
        <v>41</v>
      </c>
      <c r="AM49" s="65">
        <f>IF((AM47+AM48)&gt;0,AM47+AM48,0)</f>
        <v>0</v>
      </c>
      <c r="AN49" s="68"/>
      <c r="AO49" s="68"/>
      <c r="AP49" s="68"/>
      <c r="AQ49" s="68"/>
      <c r="AR49" s="68"/>
      <c r="AS49" s="68"/>
      <c r="AT49" s="68"/>
      <c r="AU49" s="68"/>
      <c r="AV49" s="68"/>
      <c r="AW49" s="68"/>
      <c r="AX49" s="68"/>
      <c r="AY49" s="60"/>
      <c r="AZ49" s="60"/>
      <c r="BA49" s="60"/>
      <c r="BB49" s="60"/>
      <c r="BC49" s="60"/>
      <c r="BD49" s="60"/>
    </row>
    <row r="50" spans="28:56" ht="18.75" customHeight="1" x14ac:dyDescent="0.4">
      <c r="AB50" s="78"/>
      <c r="AC50" s="68"/>
      <c r="AD50" s="65"/>
      <c r="AE50" s="65"/>
      <c r="AF50" s="67"/>
      <c r="AG50" s="65"/>
      <c r="AH50" s="68"/>
      <c r="AI50" s="68"/>
      <c r="AJ50" s="68"/>
      <c r="AK50" s="68"/>
      <c r="AL50" s="68"/>
      <c r="AM50" s="65"/>
      <c r="AN50" s="68"/>
      <c r="AO50" s="68"/>
      <c r="AP50" s="68"/>
      <c r="AQ50" s="68"/>
      <c r="AR50" s="68"/>
      <c r="AS50" s="68"/>
      <c r="AT50" s="68"/>
      <c r="AU50" s="68"/>
      <c r="AV50" s="68"/>
      <c r="AW50" s="68"/>
      <c r="AX50" s="68"/>
      <c r="AY50" s="60"/>
      <c r="AZ50" s="60"/>
      <c r="BA50" s="60"/>
      <c r="BB50" s="60"/>
      <c r="BC50" s="60"/>
      <c r="BD50" s="60"/>
    </row>
    <row r="51" spans="28:56" ht="18.75" customHeight="1" x14ac:dyDescent="0.4">
      <c r="AB51" s="78"/>
      <c r="AC51" s="68"/>
      <c r="AD51" s="65"/>
      <c r="AE51" s="65"/>
      <c r="AF51" s="67"/>
      <c r="AG51" s="65"/>
      <c r="AH51" s="68"/>
      <c r="AI51" s="68"/>
      <c r="AJ51" s="68"/>
      <c r="AK51" s="68"/>
      <c r="AL51" s="68"/>
      <c r="AM51" s="65"/>
      <c r="AN51" s="68"/>
      <c r="AO51" s="68"/>
      <c r="AP51" s="68"/>
      <c r="AQ51" s="68"/>
      <c r="AR51" s="68"/>
      <c r="AS51" s="68"/>
      <c r="AT51" s="68"/>
      <c r="AU51" s="68"/>
      <c r="AV51" s="68"/>
      <c r="AW51" s="68"/>
      <c r="AX51" s="68"/>
      <c r="AY51" s="60"/>
      <c r="AZ51" s="60"/>
      <c r="BA51" s="60"/>
      <c r="BB51" s="60"/>
      <c r="BC51" s="60"/>
      <c r="BD51" s="60"/>
    </row>
    <row r="52" spans="28:56" ht="18.75" customHeight="1" x14ac:dyDescent="0.4">
      <c r="AB52" s="78"/>
      <c r="AC52" s="68"/>
      <c r="AD52" s="65"/>
      <c r="AE52" s="65"/>
      <c r="AF52" s="67"/>
      <c r="AG52" s="65"/>
      <c r="AH52" s="68"/>
      <c r="AI52" s="68"/>
      <c r="AJ52" s="68"/>
      <c r="AK52" s="68"/>
      <c r="AL52" s="68"/>
      <c r="AM52" s="65"/>
      <c r="AN52" s="68"/>
      <c r="AO52" s="68"/>
      <c r="AP52" s="68"/>
      <c r="AQ52" s="68"/>
      <c r="AR52" s="68"/>
      <c r="AS52" s="68"/>
      <c r="AT52" s="68"/>
      <c r="AU52" s="68"/>
      <c r="AV52" s="68"/>
      <c r="AW52" s="68"/>
      <c r="AX52" s="68"/>
      <c r="AY52" s="60"/>
      <c r="AZ52" s="60"/>
      <c r="BA52" s="60"/>
      <c r="BB52" s="60"/>
      <c r="BC52" s="60"/>
      <c r="BD52" s="60"/>
    </row>
    <row r="53" spans="28:56" ht="18.75" customHeight="1" x14ac:dyDescent="0.4">
      <c r="AB53" s="78"/>
      <c r="AC53" s="78"/>
      <c r="AD53" s="80"/>
      <c r="AE53" s="80"/>
      <c r="AF53" s="81"/>
      <c r="AG53" s="80"/>
      <c r="AH53" s="78"/>
      <c r="AI53" s="78"/>
      <c r="AJ53" s="78"/>
      <c r="AK53" s="78"/>
      <c r="AL53" s="78"/>
      <c r="AM53" s="80"/>
      <c r="AN53" s="78"/>
      <c r="AO53" s="78"/>
      <c r="AP53" s="78"/>
      <c r="AQ53" s="78"/>
      <c r="AR53" s="78"/>
      <c r="AS53" s="78"/>
      <c r="AT53" s="78"/>
      <c r="AU53" s="78"/>
      <c r="AV53" s="78"/>
      <c r="AW53" s="78"/>
      <c r="AX53" s="78"/>
    </row>
    <row r="54" spans="28:56" ht="18.75" customHeight="1" x14ac:dyDescent="0.4">
      <c r="AB54" s="78"/>
      <c r="AC54" s="78"/>
      <c r="AD54" s="80"/>
      <c r="AE54" s="80"/>
      <c r="AF54" s="81"/>
      <c r="AG54" s="80"/>
      <c r="AH54" s="78"/>
      <c r="AI54" s="78"/>
      <c r="AJ54" s="78"/>
      <c r="AK54" s="78"/>
      <c r="AL54" s="78"/>
      <c r="AM54" s="80"/>
      <c r="AN54" s="78"/>
      <c r="AO54" s="78"/>
      <c r="AP54" s="78"/>
      <c r="AQ54" s="78"/>
      <c r="AR54" s="78"/>
      <c r="AS54" s="78"/>
      <c r="AT54" s="78"/>
      <c r="AU54" s="78"/>
      <c r="AV54" s="78"/>
      <c r="AW54" s="78"/>
      <c r="AX54" s="78"/>
    </row>
    <row r="55" spans="28:56" ht="18.75" customHeight="1" x14ac:dyDescent="0.4"/>
    <row r="56" spans="28:56" ht="18.75" customHeight="1" x14ac:dyDescent="0.4"/>
    <row r="57" spans="28:56" ht="18.75" customHeight="1" x14ac:dyDescent="0.4"/>
    <row r="58" spans="28:56" ht="18.75" customHeight="1" x14ac:dyDescent="0.4"/>
    <row r="59" spans="28:56" ht="18.75" customHeight="1" x14ac:dyDescent="0.4"/>
    <row r="60" spans="28:56" ht="18.75" customHeight="1" x14ac:dyDescent="0.4"/>
    <row r="61" spans="28:56" ht="18.75" customHeight="1" x14ac:dyDescent="0.4"/>
    <row r="62" spans="28:56" ht="18.75" customHeight="1" x14ac:dyDescent="0.4"/>
    <row r="63" spans="28:56" ht="18.75" customHeight="1" x14ac:dyDescent="0.4"/>
    <row r="64" spans="28:56"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sheetData>
  <sheetProtection algorithmName="SHA-512" hashValue="p3pMa/MpNgamERb+9KIsWkkxIENPq9ugg2TWuax3z31/Zd8B5kxZtPEMfQMXCkBqes+A8R+wMv/oLefcnxNC8A==" saltValue="dfJcP5Do2HuntPLXMIr3Cw==" spinCount="100000" sheet="1" objects="1" scenarios="1" selectLockedCells="1"/>
  <mergeCells count="1">
    <mergeCell ref="AD37:AE37"/>
  </mergeCells>
  <phoneticPr fontId="2"/>
  <pageMargins left="0.7" right="0.7" top="0.75" bottom="0.75" header="0.3" footer="0.3"/>
  <pageSetup paperSize="9" orientation="portrait" r:id="rId1"/>
  <ignoredErrors>
    <ignoredError sqref="AQ4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45B3-3CCF-47EB-B333-73595BED9933}">
  <dimension ref="A1"/>
  <sheetViews>
    <sheetView workbookViewId="0">
      <selection activeCell="L24" sqref="L24:N24"/>
    </sheetView>
  </sheetViews>
  <sheetFormatPr defaultRowHeight="18.75" x14ac:dyDescent="0.4"/>
  <sheetData/>
  <sheetProtection algorithmName="SHA-512" hashValue="RLg6ar8OsAaBjikICHZ88fkenf2MQP4V3ncJeU+exbxjyA5doahaIR10UHSV2p1mnvvY9Qfo/LIKfKFav9sXKg==" saltValue="OEL2HupNHpklivVkFqPQrg==" spinCount="100000" sheet="1" objects="1" scenarios="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相続税試算シート</vt:lpstr>
      <vt:lpstr>Sheet1</vt:lpstr>
      <vt:lpstr>Sheet2</vt:lpstr>
      <vt:lpstr>Sheet3</vt:lpstr>
      <vt:lpstr>相続税試算シート!Print_Area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谷丸佳樹</dc:creator>
  <cp:lastModifiedBy>谷丸佳樹</cp:lastModifiedBy>
  <cp:lastPrinted>2019-05-18T14:42:24Z</cp:lastPrinted>
  <dcterms:created xsi:type="dcterms:W3CDTF">2019-05-16T03:20:42Z</dcterms:created>
  <dcterms:modified xsi:type="dcterms:W3CDTF">2019-05-19T10:09:57Z</dcterms:modified>
</cp:coreProperties>
</file>